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losing" sheetId="1" r:id="rId4"/>
    <sheet state="visible" name="Churn" sheetId="2" r:id="rId5"/>
    <sheet state="visible" name="STATISTIK SALES" sheetId="3" r:id="rId6"/>
    <sheet state="visible" name="Leads Funnel" sheetId="4" r:id="rId7"/>
    <sheet state="visible" name="Fee Agen" sheetId="5" r:id="rId8"/>
    <sheet state="visible" name="Masukkan Client" sheetId="6" r:id="rId9"/>
    <sheet state="visible" name="Tips and Trick Sales" sheetId="7" r:id="rId10"/>
    <sheet state="visible" name="LEADS SALES" sheetId="8" r:id="rId11"/>
    <sheet state="visible" name="Analisa KOMPETITOR" sheetId="9" r:id="rId12"/>
    <sheet state="visible" name="List Fitur Erzap vs Kompetitor" sheetId="10" r:id="rId13"/>
    <sheet state="visible" name="Starter vs Bisnis vs Enterprise" sheetId="11" r:id="rId14"/>
    <sheet state="visible" name="MID BCA" sheetId="12" r:id="rId15"/>
    <sheet state="hidden" name="PNL" sheetId="13" r:id="rId16"/>
  </sheets>
  <definedNames>
    <definedName hidden="1" localSheetId="0" name="_xlnm._FilterDatabase">Closing!$M$1:$M$723</definedName>
    <definedName hidden="1" localSheetId="5" name="_xlnm._FilterDatabase">'Masukkan Client'!$B$1:$B$749</definedName>
    <definedName hidden="1" localSheetId="0" name="Z_B7F736BF_5AC1_4FDE_BADC_F871A92952E4_.wvu.FilterData">Closing!$A$1:$A$723</definedName>
    <definedName hidden="1" localSheetId="0" name="Z_1EF23D11_4E2A_4A43_9D4D_5A855A93FEB9_.wvu.FilterData">Closing!$M$1:$M$723</definedName>
    <definedName hidden="1" localSheetId="5" name="Z_1EF23D11_4E2A_4A43_9D4D_5A855A93FEB9_.wvu.FilterData">'Masukkan Client'!$B$1:$B$749</definedName>
  </definedNames>
  <calcPr/>
  <customWorkbookViews>
    <customWorkbookView activeSheetId="0" maximized="1" windowHeight="0" windowWidth="0" guid="{B7F736BF-5AC1-4FDE-BADC-F871A92952E4}" name="Filter 2"/>
    <customWorkbookView activeSheetId="0" maximized="1" windowHeight="0" windowWidth="0" guid="{1EF23D11-4E2A-4A43-9D4D-5A855A93FEB9}" name="Filter 1"/>
  </customWorkbookViews>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B2">
      <text>
        <t xml:space="preserve">Level support punya nilaiLevel support punya nilai
1 = sangat jarang bertanya ( per 3 bulan 1-3 kali )
2 = jarang bertanya ( per 1 bulan 1-3 kali )
3 = sering bertanya ( per 1 bulan 4 - 6 kali )
4 = aktif bertanya/gawat ( per 1 minggu 1 - 3 kali )
5 = jarang lapor, namun sekalinya lapor super gawat/cerewet dan menyebalkan
</t>
      </text>
    </comment>
  </commentList>
</comments>
</file>

<file path=xl/sharedStrings.xml><?xml version="1.0" encoding="utf-8"?>
<sst xmlns="http://schemas.openxmlformats.org/spreadsheetml/2006/main" count="9600" uniqueCount="3897">
  <si>
    <t>ahim</t>
  </si>
  <si>
    <t>Tgl. Expired</t>
  </si>
  <si>
    <t>Nama Perusahaan</t>
  </si>
  <si>
    <t>Tgl Closing</t>
  </si>
  <si>
    <t>Jml FU</t>
  </si>
  <si>
    <t>Client</t>
  </si>
  <si>
    <t>No Telpn</t>
  </si>
  <si>
    <t>Email</t>
  </si>
  <si>
    <t>Leads From</t>
  </si>
  <si>
    <t>Catatan</t>
  </si>
  <si>
    <t>Level Support</t>
  </si>
  <si>
    <t>Agen</t>
  </si>
  <si>
    <t>PIC</t>
  </si>
  <si>
    <t>Nilai Kontrak</t>
  </si>
  <si>
    <t>Fee Agen</t>
  </si>
  <si>
    <t>Server</t>
  </si>
  <si>
    <t>Bonus</t>
  </si>
  <si>
    <t>Provinsi</t>
  </si>
  <si>
    <t>Kota</t>
  </si>
  <si>
    <t>Bonus Sales</t>
  </si>
  <si>
    <t>Private</t>
  </si>
  <si>
    <t>Cloud</t>
  </si>
  <si>
    <t>Active</t>
  </si>
  <si>
    <t>Chrun</t>
  </si>
  <si>
    <t>% Chrun</t>
  </si>
  <si>
    <t>Baliyoni</t>
  </si>
  <si>
    <t>Riza</t>
  </si>
  <si>
    <t>Bali</t>
  </si>
  <si>
    <t>Denpasar</t>
  </si>
  <si>
    <t>Level</t>
  </si>
  <si>
    <t>Haidar Ali</t>
  </si>
  <si>
    <t>Julpi</t>
  </si>
  <si>
    <t>Rivial</t>
  </si>
  <si>
    <t>Abdullah</t>
  </si>
  <si>
    <t>Nisha Renda</t>
  </si>
  <si>
    <t>Word Of Mouth</t>
  </si>
  <si>
    <t>Blood n Bone</t>
  </si>
  <si>
    <t>Rekomendasi pak tedja kawankita</t>
  </si>
  <si>
    <t>Duo Rato - BnB</t>
  </si>
  <si>
    <t>Putra Mahkota</t>
  </si>
  <si>
    <t>Shanny</t>
  </si>
  <si>
    <t>Return Customer</t>
  </si>
  <si>
    <t>CV. DEWATA DECORE</t>
  </si>
  <si>
    <t>17-01-2018</t>
  </si>
  <si>
    <t>jerry</t>
  </si>
  <si>
    <t>0361-466706</t>
  </si>
  <si>
    <t>dewatadecorindo@gmail.com</t>
  </si>
  <si>
    <t>word of mouth</t>
  </si>
  <si>
    <t>Paket M (lama) + 1 outlet + 2 user, nilai kontrak = Rp. 550.000</t>
  </si>
  <si>
    <t>Joy Phone</t>
  </si>
  <si>
    <t>20-01-2018</t>
  </si>
  <si>
    <t>Kadek</t>
  </si>
  <si>
    <t>ikadekana@gmail.com</t>
  </si>
  <si>
    <t>ads</t>
  </si>
  <si>
    <t>Tambah 1 Toko Marketplace, Nilai Kontrak : 1.180.000,-</t>
  </si>
  <si>
    <t>Kaori Grup</t>
  </si>
  <si>
    <t>VPS + 2 Outlet + 5 Gudang + 3 User nilai kontrak jadi 2.450.000 / bulan</t>
  </si>
  <si>
    <t>PT. MKI</t>
  </si>
  <si>
    <t>28/02/2018</t>
  </si>
  <si>
    <t>Pak timi</t>
  </si>
  <si>
    <t>timmy@mitraabadi.com</t>
  </si>
  <si>
    <t>panel</t>
  </si>
  <si>
    <t>Yakinikuya Sakai</t>
  </si>
  <si>
    <t xml:space="preserve">Ibu Ariani </t>
  </si>
  <si>
    <t>Putuarianidewii@gmail.com</t>
  </si>
  <si>
    <t>UD.POLOWIJO SUKSES</t>
  </si>
  <si>
    <t>pak bayu</t>
  </si>
  <si>
    <t>bayusasmito60@gmail.com</t>
  </si>
  <si>
    <t>upgrade paket ke Starter + 2 Outlet, nilai kontrak : 690.000</t>
  </si>
  <si>
    <t>Jawa Timur</t>
  </si>
  <si>
    <t>Gresik</t>
  </si>
  <si>
    <t>Bima Accessories Bali</t>
  </si>
  <si>
    <t>Pak Teguh</t>
  </si>
  <si>
    <t>Bima Accessories Jakarta</t>
  </si>
  <si>
    <t>Citra Dua House of Kebaya</t>
  </si>
  <si>
    <t>Savdar</t>
  </si>
  <si>
    <t>iusedphone</t>
  </si>
  <si>
    <t>13/09/2018</t>
  </si>
  <si>
    <t>Pak Yogie</t>
  </si>
  <si>
    <t>yogiewiadnyana@yahoo.co.id</t>
  </si>
  <si>
    <t>Paket Bisnis + 2 Gudang, nilai kontrak : 1.190.000 / bulan</t>
  </si>
  <si>
    <t xml:space="preserve">DM Mebel </t>
  </si>
  <si>
    <t>Dita</t>
  </si>
  <si>
    <t>Ibnu</t>
  </si>
  <si>
    <t>Yogyakarta</t>
  </si>
  <si>
    <t>Sleman</t>
  </si>
  <si>
    <t>Toko Umi</t>
  </si>
  <si>
    <t>14/10/2018</t>
  </si>
  <si>
    <t>Pak Sukono</t>
  </si>
  <si>
    <t>umi.hani0179@gmail.com</t>
  </si>
  <si>
    <t>Panel</t>
  </si>
  <si>
    <t>paket Starter 1 tahun, nilai kontrak : 390.000 / bulan</t>
  </si>
  <si>
    <t>Jawa Barat</t>
  </si>
  <si>
    <t>Bekasi</t>
  </si>
  <si>
    <t xml:space="preserve">Dekorasikayu </t>
  </si>
  <si>
    <t>dekorasikayu0107@gmail.com</t>
  </si>
  <si>
    <t>suli hartha perkasa</t>
  </si>
  <si>
    <t>Pak Alit</t>
  </si>
  <si>
    <t>suli.hartha.perkasa168@gmail.com</t>
  </si>
  <si>
    <t>Upgrade paket bisnis, Nilai Kontrak : 990.000</t>
  </si>
  <si>
    <t>J&amp;T Express Beringin</t>
  </si>
  <si>
    <t>Pak Bobby</t>
  </si>
  <si>
    <t>terminalcase@yahoo.com</t>
  </si>
  <si>
    <t>returning user</t>
  </si>
  <si>
    <t>SRI KEMBANG</t>
  </si>
  <si>
    <t>Pak Sudarman</t>
  </si>
  <si>
    <t>wayansudarman5@gmail.com</t>
  </si>
  <si>
    <t>Paket S + 1 Outlet + 4 Gudang + 3 User, nilai kontrak Rp.1000.000</t>
  </si>
  <si>
    <t>Karangasem</t>
  </si>
  <si>
    <t>PT. UMAS PESTISINDO PRATAMA</t>
  </si>
  <si>
    <t>18/03/2019</t>
  </si>
  <si>
    <t>Pak Made</t>
  </si>
  <si>
    <t>0361 4733218</t>
  </si>
  <si>
    <t>win@umaspestcontrolbali.com</t>
  </si>
  <si>
    <t>Paket Bisnis + 5 Outlet + 4 User, Nilai Kontrak : 1.940.000</t>
  </si>
  <si>
    <t>Citrouli Yogya</t>
  </si>
  <si>
    <t>BERAS FUJI / RELX</t>
  </si>
  <si>
    <t>Leo</t>
  </si>
  <si>
    <t>Gianyar</t>
  </si>
  <si>
    <t>Toko Wijaya</t>
  </si>
  <si>
    <t>Semarapura</t>
  </si>
  <si>
    <t>UD. USAHA TANI</t>
  </si>
  <si>
    <t>13/08/2019</t>
  </si>
  <si>
    <t>usahatani.ud@gmail.com</t>
  </si>
  <si>
    <t>Paket Starter, nilai kontrak : Rp.390.000 / bulan</t>
  </si>
  <si>
    <t>Jawa Tengah</t>
  </si>
  <si>
    <t>Boyolali</t>
  </si>
  <si>
    <t>Bali Barong</t>
  </si>
  <si>
    <t>27/05/2019</t>
  </si>
  <si>
    <t>Pak Komang</t>
  </si>
  <si>
    <t>private server 1990 + tambahan 4 outlet + 6 user total kontrak 2.890.000</t>
  </si>
  <si>
    <t>Riza Phone</t>
  </si>
  <si>
    <t>20/06/2019</t>
  </si>
  <si>
    <t>pak Jinal</t>
  </si>
  <si>
    <t>setup produk</t>
  </si>
  <si>
    <t>Kalimantan Timur</t>
  </si>
  <si>
    <t>Paser</t>
  </si>
  <si>
    <t>lacellsangatta</t>
  </si>
  <si>
    <t>24/06/2019</t>
  </si>
  <si>
    <t xml:space="preserve">Wibi Sulaksono </t>
  </si>
  <si>
    <t>h4md4ni.ism@gmail.com</t>
  </si>
  <si>
    <t xml:space="preserve">share fee pak ismail </t>
  </si>
  <si>
    <t>Ismail</t>
  </si>
  <si>
    <t>Sangatta</t>
  </si>
  <si>
    <t>topelektronik.erzap.com</t>
  </si>
  <si>
    <t>15/11/2019</t>
  </si>
  <si>
    <t xml:space="preserve">Ismail </t>
  </si>
  <si>
    <t>reseler</t>
  </si>
  <si>
    <t xml:space="preserve">reseler fee </t>
  </si>
  <si>
    <t>Safety Corner Indonesia</t>
  </si>
  <si>
    <t>Pak Refly</t>
  </si>
  <si>
    <t>819-1630-9099</t>
  </si>
  <si>
    <t>alatsafetybali@gmail.com</t>
  </si>
  <si>
    <t>Pak RiJ</t>
  </si>
  <si>
    <t>private server 1.5 + tambahan user 9 + tambahan outlet 10 outlet = 3.450.000</t>
  </si>
  <si>
    <t>Dubai Smartphone</t>
  </si>
  <si>
    <t>17/09/2019</t>
  </si>
  <si>
    <t>Pak Albar</t>
  </si>
  <si>
    <t>852-3611-1116</t>
  </si>
  <si>
    <t>albarsari21@gmail.com</t>
  </si>
  <si>
    <t>Paket Bisnis + 1 Gudang, nilai kontrak: Rp.1.090.000</t>
  </si>
  <si>
    <t>Sumatera Barat</t>
  </si>
  <si>
    <t>Padang</t>
  </si>
  <si>
    <t>Ratna Bali ( rbhs.erzap.com )</t>
  </si>
  <si>
    <t>29/10/2019</t>
  </si>
  <si>
    <t>Pak Yogi</t>
  </si>
  <si>
    <t>yogisuastraigd@gmail.com</t>
  </si>
  <si>
    <t>Nilai Kontrak : Rp. 2.150.000</t>
  </si>
  <si>
    <t>Toko Bali</t>
  </si>
  <si>
    <t>29/11/2019</t>
  </si>
  <si>
    <t>Pak Wisnu</t>
  </si>
  <si>
    <t>wisnu.indonesian@gmail.com</t>
  </si>
  <si>
    <t>Nilai Kontrak : 1.600.000</t>
  </si>
  <si>
    <t>Syihab Grup</t>
  </si>
  <si>
    <t>Pak zeid</t>
  </si>
  <si>
    <t>VPS + 5 outlet + 5 gudang + 38 user</t>
  </si>
  <si>
    <t>Kalimantan Selatan</t>
  </si>
  <si>
    <t>Banjarbaru</t>
  </si>
  <si>
    <t>Syihab Acc</t>
  </si>
  <si>
    <t>Pak Jid Syihab</t>
  </si>
  <si>
    <t>VPS + 5 outlet + 9 gudang + 22 user</t>
  </si>
  <si>
    <t>Syihab GSK</t>
  </si>
  <si>
    <t>Syihab Group</t>
  </si>
  <si>
    <t>VPS + 3 Outlet + 8 gudang + 17 user</t>
  </si>
  <si>
    <t>Syihab Servis - Apple Team Care</t>
  </si>
  <si>
    <t>ss.syihabservice@gmail.com</t>
  </si>
  <si>
    <t>Soccotra Cafe - Syihab Grup</t>
  </si>
  <si>
    <t>Syihab Persada Indonesia</t>
  </si>
  <si>
    <t>Syihab GSK Retail</t>
  </si>
  <si>
    <t>Khadeeja Home Solution, PT - Syihab Grup</t>
  </si>
  <si>
    <t>Toko Masjid Riyadh</t>
  </si>
  <si>
    <t>Toko Habib Syech</t>
  </si>
  <si>
    <t>Amanah Motor</t>
  </si>
  <si>
    <t>Toko Adam</t>
  </si>
  <si>
    <t>MurtaJ Muna</t>
  </si>
  <si>
    <t>62 819-9939-2152</t>
  </si>
  <si>
    <t>murtaJmuna@gmail.com</t>
  </si>
  <si>
    <t>Paket Starter, 390.000 / bulan</t>
  </si>
  <si>
    <t>be.erzap.com</t>
  </si>
  <si>
    <t>20/12/2019</t>
  </si>
  <si>
    <t xml:space="preserve">Pak Adrian
</t>
  </si>
  <si>
    <t>62 816-975-971</t>
  </si>
  <si>
    <t>bassariid14@gmail.com</t>
  </si>
  <si>
    <t>Word of Mouth</t>
  </si>
  <si>
    <t>VPS + 8 outlet + 10 user, nilai kontrak : 3.690.000</t>
  </si>
  <si>
    <t>Surya Cell buanaraya</t>
  </si>
  <si>
    <t>Pak Dedy Mulyana</t>
  </si>
  <si>
    <t>suryacell.bali2@gmail.com</t>
  </si>
  <si>
    <t>Word of mouth</t>
  </si>
  <si>
    <t>Paket S 1 bulan + 1000 produk nilai kontrak 400.000</t>
  </si>
  <si>
    <t>Anggita Creations</t>
  </si>
  <si>
    <t>28/02/2020</t>
  </si>
  <si>
    <t>endang sumiati</t>
  </si>
  <si>
    <t>anggitapelangi13@gmail.com</t>
  </si>
  <si>
    <t>Pak efendy Liya Kebaya</t>
  </si>
  <si>
    <t>Paket S, nilai kontrak 300.000 / bulan</t>
  </si>
  <si>
    <t>SMS</t>
  </si>
  <si>
    <t>16/03/2020</t>
  </si>
  <si>
    <t>Pak Mustafa</t>
  </si>
  <si>
    <t>muzzparker@gmail.com</t>
  </si>
  <si>
    <t>Paket S + 1 outlet, nilai kontrak: 450.000 / bulan</t>
  </si>
  <si>
    <t>MCX (MRL)</t>
  </si>
  <si>
    <t>16/04/2020</t>
  </si>
  <si>
    <t>Pak Chen</t>
  </si>
  <si>
    <t>chichentn@yahoo.com</t>
  </si>
  <si>
    <t>Dari Google</t>
  </si>
  <si>
    <t>tambah 1 outlet, Nilai Kontrak : Rp. 3.940.000</t>
  </si>
  <si>
    <t>DKI Jakarta</t>
  </si>
  <si>
    <t>Jakarta</t>
  </si>
  <si>
    <t>Halwa</t>
  </si>
  <si>
    <t>chichentn@gmail.com</t>
  </si>
  <si>
    <t>Pengurangan 2 outlet, nilai kontrak : Rp. 2.250.000</t>
  </si>
  <si>
    <t>ACR</t>
  </si>
  <si>
    <t>Order.merche@gmail.com</t>
  </si>
  <si>
    <t>Sari Abadi</t>
  </si>
  <si>
    <t>18/04/2020</t>
  </si>
  <si>
    <t>Bu Novi</t>
  </si>
  <si>
    <t>noviyantiwayan@gmail.com</t>
  </si>
  <si>
    <t>Bhai RiJ</t>
  </si>
  <si>
    <t>Sahabat Cell</t>
  </si>
  <si>
    <t>Pak Amir</t>
  </si>
  <si>
    <t>amirbatur1@gmail.com</t>
  </si>
  <si>
    <t>Paket Bisnis + 1 Outlet + 2 User, nilai kontrak : 1.240.000 / bulan</t>
  </si>
  <si>
    <t>Pihu</t>
  </si>
  <si>
    <t>18/05/2020</t>
  </si>
  <si>
    <t xml:space="preserve">
fandi_fadilandi@yahoo.com</t>
  </si>
  <si>
    <t>kurang 1 outlet dan 4 user, nilai kontrak : 700.000</t>
  </si>
  <si>
    <t>Nitra Jaya</t>
  </si>
  <si>
    <t>16/06/2020</t>
  </si>
  <si>
    <t>Mbak Dian</t>
  </si>
  <si>
    <t>nitrajayaowner@gmail.com</t>
  </si>
  <si>
    <t>Bu wiwik</t>
  </si>
  <si>
    <t>Private Server 1,9 juta + 6 outlet + 13 user,nilai kontrak 3.450.000</t>
  </si>
  <si>
    <t>Jasmin Autoparts</t>
  </si>
  <si>
    <t>Pak Rahmat</t>
  </si>
  <si>
    <t>OTO.PARTS@GMAIL.COM</t>
  </si>
  <si>
    <t>Google dan Youtube</t>
  </si>
  <si>
    <t>Upgrade dari Paket M + 1000 Produk menjadi paket Bisnis 1 Tahun, nilai kontrak : 690.000</t>
  </si>
  <si>
    <t>Magelang</t>
  </si>
  <si>
    <t>PT. Prajadita Sari Arta</t>
  </si>
  <si>
    <t>23/07/2020</t>
  </si>
  <si>
    <t>Bu Diah</t>
  </si>
  <si>
    <t>812-3830-5410</t>
  </si>
  <si>
    <t>putrasariasih89@gmail.com</t>
  </si>
  <si>
    <t>Nilai kontrak : 350.000</t>
  </si>
  <si>
    <t>Juragan Store</t>
  </si>
  <si>
    <t>15/08/2020</t>
  </si>
  <si>
    <t>Paket Bisnis +1outlet + 4 gudang +5 user kontrak: 1.790.000 / bulan</t>
  </si>
  <si>
    <t>Banjarmasin</t>
  </si>
  <si>
    <t>King Laptop</t>
  </si>
  <si>
    <t>Pak Yanto</t>
  </si>
  <si>
    <t>sumiyantothung@live.com</t>
  </si>
  <si>
    <t>Paket Bisnis + 4 outlet + 3 gudang + 4 user , nilai kontrak : 2.090.000 per bulan</t>
  </si>
  <si>
    <t>Jakarta Pusat</t>
  </si>
  <si>
    <t>MITRA-GG</t>
  </si>
  <si>
    <t>23/10/2020</t>
  </si>
  <si>
    <t>Bu Evi</t>
  </si>
  <si>
    <t>Private Server + 1 Outlet + 1 Gudang,nilai kontrak 1.750.000 / bulan</t>
  </si>
  <si>
    <t>Madiun</t>
  </si>
  <si>
    <t>Q Pet Shop</t>
  </si>
  <si>
    <t>26/10/2020</t>
  </si>
  <si>
    <t>Bu Quen Mahayani</t>
  </si>
  <si>
    <t>queenmahayanitenaya@yahoo.com</t>
  </si>
  <si>
    <t>Paket S 1 tahun</t>
  </si>
  <si>
    <t>Monica Mart</t>
  </si>
  <si>
    <t>31/10/2020</t>
  </si>
  <si>
    <t>Ibu Dewi</t>
  </si>
  <si>
    <t>ptlestariberkahsentosa@gmail.com</t>
  </si>
  <si>
    <t xml:space="preserve">Google  </t>
  </si>
  <si>
    <t>Paket M 1 tahun</t>
  </si>
  <si>
    <t>Sukoharjo</t>
  </si>
  <si>
    <t>PT. INDORAMA SANTOSA</t>
  </si>
  <si>
    <t>Pak Sugeng Santoso</t>
  </si>
  <si>
    <t>udlancarj@gmail.com</t>
  </si>
  <si>
    <t>Pak Enda CCTV</t>
  </si>
  <si>
    <t>Paket bisnis + 3 outlet + 1 user, Nilai Kontrak : Rp. 1.490.000</t>
  </si>
  <si>
    <t>armortech</t>
  </si>
  <si>
    <t>23/11/2020</t>
  </si>
  <si>
    <t>Pak Samuel</t>
  </si>
  <si>
    <t>combeloo@gmail.com</t>
  </si>
  <si>
    <t>Instagram</t>
  </si>
  <si>
    <t>Paket Bisnis 1 tahun + 1 gudang, nilai kontrak Rp.1.090.000</t>
  </si>
  <si>
    <t>The Space Cafe and Resto</t>
  </si>
  <si>
    <t>Ibu Valent</t>
  </si>
  <si>
    <t>Savory888coffee@gmail.com</t>
  </si>
  <si>
    <t>Paket Basic 1 tahun</t>
  </si>
  <si>
    <t>Toko F.Hasanji</t>
  </si>
  <si>
    <t>13/12/2020</t>
  </si>
  <si>
    <t>Yunus</t>
  </si>
  <si>
    <t>f.hasanjitex@gmail.com</t>
  </si>
  <si>
    <t>Bhai Riza</t>
  </si>
  <si>
    <t>Paket Bisnis + 1 outlet 1 tahun,nilai kontrak 1.140.000 / bulan</t>
  </si>
  <si>
    <t>Tabanan</t>
  </si>
  <si>
    <t>MJKonveksi</t>
  </si>
  <si>
    <t>30/12/2020</t>
  </si>
  <si>
    <t>suksesbersamamjk@gmail.com</t>
  </si>
  <si>
    <t>Google</t>
  </si>
  <si>
    <t>Upgrade paket S ke paket M : nilai kontrak : 500.000</t>
  </si>
  <si>
    <t>Solo Herba</t>
  </si>
  <si>
    <t>31/12/2020</t>
  </si>
  <si>
    <t>Bu Dyah</t>
  </si>
  <si>
    <t>soloherbalspa@gmail.com</t>
  </si>
  <si>
    <t>Solo</t>
  </si>
  <si>
    <t>CV. Logam Jaya Sejahtera</t>
  </si>
  <si>
    <t>Pak Arista</t>
  </si>
  <si>
    <t>LOGAMJAYA125@GMAIL.COM</t>
  </si>
  <si>
    <t>Agent Novi</t>
  </si>
  <si>
    <t>Paket S + 1 outlet + 1 user setahun</t>
  </si>
  <si>
    <t>Anugrah Dewata</t>
  </si>
  <si>
    <t>18/01/2021</t>
  </si>
  <si>
    <t>Pak Agus</t>
  </si>
  <si>
    <t>811-3858-858</t>
  </si>
  <si>
    <t>Anugrahdewatatbk@gmail.com</t>
  </si>
  <si>
    <t>Pak Dewadi</t>
  </si>
  <si>
    <t>Paket Private Server 1990 + 2 outlet + 1 user nilai kontra : 2.340.000</t>
  </si>
  <si>
    <t>Penida Pantry</t>
  </si>
  <si>
    <t>22/03/2021</t>
  </si>
  <si>
    <t>Miss liza</t>
  </si>
  <si>
    <t>823-3977-7321</t>
  </si>
  <si>
    <t>admin@penidapantry.com</t>
  </si>
  <si>
    <t>Paket S 1 tahun + 1 user, nilai kontrak: Rp.350.000</t>
  </si>
  <si>
    <t>Klungkung</t>
  </si>
  <si>
    <t>Adi Putra</t>
  </si>
  <si>
    <t>Pak Wito</t>
  </si>
  <si>
    <t>adyp959@gmail.com</t>
  </si>
  <si>
    <t>bu novi</t>
  </si>
  <si>
    <t>Paket private Server + 2 outelt + 3 user, nilai kontrak : Rp 1.950.000</t>
  </si>
  <si>
    <t>Sujud Freshmart</t>
  </si>
  <si>
    <t>15/05/2021</t>
  </si>
  <si>
    <t>Pak Sony</t>
  </si>
  <si>
    <t>818-0990-4235</t>
  </si>
  <si>
    <t>sonisonzani@icloud.com</t>
  </si>
  <si>
    <t>Paket Bisnis, nilai kontrak 690.000 / bulan</t>
  </si>
  <si>
    <t>Bandung</t>
  </si>
  <si>
    <t>Permatajaya</t>
  </si>
  <si>
    <t>26/05/2021</t>
  </si>
  <si>
    <t>Pak Henggar</t>
  </si>
  <si>
    <t>adm.permatajaya@gmail.com</t>
  </si>
  <si>
    <t>Paket S + 3 outlet + 1 gudang + 2 user 1 Tahun : nilai kontrak 950.000</t>
  </si>
  <si>
    <t>Sumatra Mega Mart</t>
  </si>
  <si>
    <t>Pak Hendi</t>
  </si>
  <si>
    <t>hendy.setiawan.smp@gmail.com</t>
  </si>
  <si>
    <t>Paket Private Server Upgrade 16 GB RAM  2,490  juta + 10 outlet + 22 user nilai kontrak 5.090 juta</t>
  </si>
  <si>
    <t>Sumatera Selatan</t>
  </si>
  <si>
    <t>Baturaja</t>
  </si>
  <si>
    <t>GRANDEZZA.ID</t>
  </si>
  <si>
    <t>16-07-2021</t>
  </si>
  <si>
    <t>Pak Andi</t>
  </si>
  <si>
    <t>grandezzaid@gmail.com</t>
  </si>
  <si>
    <t>Pak Nurcahyo (margaria group)</t>
  </si>
  <si>
    <t>pengurangan 1 toko marketplace, Paket S 1 tahun, nilai kontrak : 300.000</t>
  </si>
  <si>
    <t>Daerah Istimewa Yogyakarta</t>
  </si>
  <si>
    <t>Astikom Komputer</t>
  </si>
  <si>
    <t>20-07-2021</t>
  </si>
  <si>
    <t>Pak Alit Astika</t>
  </si>
  <si>
    <t>astikomdps@gmail.com</t>
  </si>
  <si>
    <t>Paket Private Server + 2 Gudang, nilai kontrak : 2.190.000</t>
  </si>
  <si>
    <t>Dunia Gaya</t>
  </si>
  <si>
    <t>Pak Michael</t>
  </si>
  <si>
    <t>dunia.gaya@yahoo.com</t>
  </si>
  <si>
    <t>Return Costumer, Nilai kontrak : 800.000</t>
  </si>
  <si>
    <t>PSPOLSHOP</t>
  </si>
  <si>
    <t>Mbak Olivia</t>
  </si>
  <si>
    <t>padmasaripangan.olshop@gmail.com</t>
  </si>
  <si>
    <t>Paket S + 1 Outlet + 1 User + 1 toko marketplace 1 Tahun, nilai kontrak : 600.000</t>
  </si>
  <si>
    <t>Bogor</t>
  </si>
  <si>
    <t>CV. Central Angkasa Pratama</t>
  </si>
  <si>
    <t>14-08-2021</t>
  </si>
  <si>
    <t>Pak Andre</t>
  </si>
  <si>
    <t>central.angkasa@gmail.com</t>
  </si>
  <si>
    <t>Paket S 1 Tahun</t>
  </si>
  <si>
    <t>Maluku</t>
  </si>
  <si>
    <t>Ambon</t>
  </si>
  <si>
    <t>Rajawali Toys &amp; Fireworks</t>
  </si>
  <si>
    <t>25-08-2021</t>
  </si>
  <si>
    <t>Pak Andy Tang</t>
  </si>
  <si>
    <t>812-2858-008</t>
  </si>
  <si>
    <t>maximatoys@gmail.com</t>
  </si>
  <si>
    <t>Paket M 1 tahun + 1 gudang nilai kontrak : 600.000</t>
  </si>
  <si>
    <t>Semarang</t>
  </si>
  <si>
    <t>Julliete Wellness Centre (JWS)</t>
  </si>
  <si>
    <t>20-09-2021</t>
  </si>
  <si>
    <t>Kak Karina</t>
  </si>
  <si>
    <t>62 821-4640-4158</t>
  </si>
  <si>
    <t>karinakdm000@gmail.com</t>
  </si>
  <si>
    <t>Paket Basic 1 tahun + 1 user</t>
  </si>
  <si>
    <t>iColor</t>
  </si>
  <si>
    <t>20/09/2021</t>
  </si>
  <si>
    <t>Pak adi suryajaya</t>
  </si>
  <si>
    <t>0811-1858-484</t>
  </si>
  <si>
    <t>r.adicolor@gmail.com</t>
  </si>
  <si>
    <t>Paket Private Server 2.490 + 16 outlet + 1 gudang + 80 user nilai kontrak 8.990.000</t>
  </si>
  <si>
    <t>iColor Server 3</t>
  </si>
  <si>
    <t>Private server + 16 Outlet + 1  gudang + 82 User : 8.590.000</t>
  </si>
  <si>
    <t>iColor - Baru</t>
  </si>
  <si>
    <t>Paket Private 1990 + 9 outlet + 4 Gudang + 64 user total kontrak : 6.940.000</t>
  </si>
  <si>
    <t>iColor - Bali</t>
  </si>
  <si>
    <t>iColor Kalimantan</t>
  </si>
  <si>
    <t>16-06-2022</t>
  </si>
  <si>
    <t>Pak Naufal</t>
  </si>
  <si>
    <t>812-5014-4445</t>
  </si>
  <si>
    <t>Paket Private server + 4 outlet + 1 gudang + 23 user, nilai kontrak: 3.840.000</t>
  </si>
  <si>
    <t>iColor Lampung</t>
  </si>
  <si>
    <t>25-08-2022</t>
  </si>
  <si>
    <t>Pak Adi Suryajaya</t>
  </si>
  <si>
    <t>Paket Private server + 3 user, nilai kontrak: 2.140.000</t>
  </si>
  <si>
    <t>Lampung</t>
  </si>
  <si>
    <t>Bandar Lampung</t>
  </si>
  <si>
    <t>iColor Medan</t>
  </si>
  <si>
    <t>Paket Private + 1 outlet + 1 Gudang + 7 user , nilai kontrak : 2.590.000 per bulan</t>
  </si>
  <si>
    <t>Sumatera Utara</t>
  </si>
  <si>
    <t>Medan</t>
  </si>
  <si>
    <t>iColor Medan Baru</t>
  </si>
  <si>
    <t>Paket Private Server + 2 outlet + 3 gudang + 7 user ,nilai kontrak : 2.940.000 / bulan</t>
  </si>
  <si>
    <t>iColor Pontianak</t>
  </si>
  <si>
    <t>Paket Private Server + 5 user, nilai kontrak : 2.240.000 / bulan</t>
  </si>
  <si>
    <t>Kalimantan Barat</t>
  </si>
  <si>
    <t>Pontianak</t>
  </si>
  <si>
    <t>iColor Aceh</t>
  </si>
  <si>
    <t>Paket Private Server 1990 + 4 outlet + 6 gudang + 23 user, nilai kontrak : 4.340.000 / bulan</t>
  </si>
  <si>
    <t>Aceh</t>
  </si>
  <si>
    <t>Banda Aceh</t>
  </si>
  <si>
    <t>iColor Palembang</t>
  </si>
  <si>
    <t>Paket Private Server 1990 + 4 user = 2.190.000 / bulan</t>
  </si>
  <si>
    <t>Palembang</t>
  </si>
  <si>
    <t>iColor Kupang</t>
  </si>
  <si>
    <t>Paket Private Server : 1.990.000 +  7 user, nilai kontrak : 2.340.000</t>
  </si>
  <si>
    <t>NTT</t>
  </si>
  <si>
    <t>Kupang</t>
  </si>
  <si>
    <t>iColor Mitra Padang</t>
  </si>
  <si>
    <t>Paket Private Server : 1.990.000 + 3 user + 1 Gudang, nilai kontrak : 2.240.000</t>
  </si>
  <si>
    <t>iColor Mitra Batam</t>
  </si>
  <si>
    <t>Paket Private Server : 1.990.000 + 4 user, nilai kontrak : 2.190.000</t>
  </si>
  <si>
    <t>Kepulauan Riau</t>
  </si>
  <si>
    <t>Batam</t>
  </si>
  <si>
    <t>iColor Mitra HR</t>
  </si>
  <si>
    <t>Paket Private Server 1.990 + 6 User,nilai kontrak : 2.290.000 / bulan</t>
  </si>
  <si>
    <t>iColor Picocici</t>
  </si>
  <si>
    <t>Private Server + 7 Outlet + 19 User, Total 4.290.000</t>
  </si>
  <si>
    <t>CV.Sakura</t>
  </si>
  <si>
    <t>Pak Ing Gang</t>
  </si>
  <si>
    <t>812-2023-888</t>
  </si>
  <si>
    <t>ong.inggang@gmail.com</t>
  </si>
  <si>
    <t>Pak Timmy</t>
  </si>
  <si>
    <t>Paket S 1 tahun + 3 outlet + 1 gudang + 6 pegawai + 2000 produk, nilai kontrak 1.350.000</t>
  </si>
  <si>
    <t>Lima Jaya</t>
  </si>
  <si>
    <t>17-10-2021</t>
  </si>
  <si>
    <t>Bhai Taha</t>
  </si>
  <si>
    <t>taha123_7@live.com</t>
  </si>
  <si>
    <t>nilai kontrak : Rp. 700.000</t>
  </si>
  <si>
    <t>52 tekstil</t>
  </si>
  <si>
    <t>20-10-2021</t>
  </si>
  <si>
    <t>Pak Ehsan</t>
  </si>
  <si>
    <t>limaduatextile@gmail.com</t>
  </si>
  <si>
    <t>Paket Basic 1 Tahun</t>
  </si>
  <si>
    <t>CV.Indo Mas Sejahtera</t>
  </si>
  <si>
    <t>27/10/2021</t>
  </si>
  <si>
    <t>Pak David</t>
  </si>
  <si>
    <t>812-9116-515</t>
  </si>
  <si>
    <t>Web</t>
  </si>
  <si>
    <t>Paket S 1 tahun + 1 toko marketplace, nilai kontrak : 400.000 / bulan</t>
  </si>
  <si>
    <t>Jakarta Barat</t>
  </si>
  <si>
    <t>PT. BALI EXOTIC LIQUEUR</t>
  </si>
  <si>
    <t>17/11/2021</t>
  </si>
  <si>
    <t>Pak Dhika</t>
  </si>
  <si>
    <t>cv.baliexotic@gmail.com</t>
  </si>
  <si>
    <t>Paket S + 1 Outlet + 2 Gudang + 11 User +3 pegawai /Tahun total kontrak: 1.245.000 / bulan</t>
  </si>
  <si>
    <t>Badung</t>
  </si>
  <si>
    <t>31-02-2024</t>
  </si>
  <si>
    <t>Laris 32 Perlengkapan Konveksi</t>
  </si>
  <si>
    <t>30-12-2021</t>
  </si>
  <si>
    <t>Pak Anis</t>
  </si>
  <si>
    <t>62 812-1670-7144</t>
  </si>
  <si>
    <t>lariskonfeksi@gmail.com</t>
  </si>
  <si>
    <t xml:space="preserve"> nilai kontrak : 800.000</t>
  </si>
  <si>
    <t>Malang</t>
  </si>
  <si>
    <t>M2Mart Mataram</t>
  </si>
  <si>
    <t>Pak Andy</t>
  </si>
  <si>
    <t>bhai riza</t>
  </si>
  <si>
    <t>Paket Private Server RAM 16GB + 3 user, nilai kontrak : 2.540.000</t>
  </si>
  <si>
    <t>NTB</t>
  </si>
  <si>
    <t>Mataram</t>
  </si>
  <si>
    <t>Juragan Store Banjarmasin</t>
  </si>
  <si>
    <t>Pak Najmi</t>
  </si>
  <si>
    <t>Paket BISNIS +1 gudang nilai kontrak : 1.090.000 / bulan</t>
  </si>
  <si>
    <t>Yujugi Mart</t>
  </si>
  <si>
    <t>Pak Herry</t>
  </si>
  <si>
    <t>yujugimart@gmail.com</t>
  </si>
  <si>
    <t>nilai kontrak : 650.000</t>
  </si>
  <si>
    <t>Nusa Dua</t>
  </si>
  <si>
    <t>CV.Sejahtera Barokah</t>
  </si>
  <si>
    <t>22-02-2022</t>
  </si>
  <si>
    <t>Pak Indra</t>
  </si>
  <si>
    <t xml:space="preserve">indrajayasutejo@gmail.com </t>
  </si>
  <si>
    <t>Paket bisnis + 2 User, nilai kontrak : 1.090.000 / bulan</t>
  </si>
  <si>
    <t>Bolalicious</t>
  </si>
  <si>
    <t>27-02-2022</t>
  </si>
  <si>
    <t>Pak Ridwan</t>
  </si>
  <si>
    <t>riduanjon@gmail.com</t>
  </si>
  <si>
    <t>Paket S +4 toko MP 1 Tahun, nilai kontrak : 700.000</t>
  </si>
  <si>
    <t>Banjar Store Martapura</t>
  </si>
  <si>
    <t>22-03-2022</t>
  </si>
  <si>
    <t>muhammadridhobstore@gmail.com</t>
  </si>
  <si>
    <t>Paket Bisnis +1outlet + 2 gudang 1 tahun nilai kontrak : 1.340.000/ bulan</t>
  </si>
  <si>
    <t>Martapura</t>
  </si>
  <si>
    <t>juragan service banjarbaru</t>
  </si>
  <si>
    <t>28-03-2022</t>
  </si>
  <si>
    <t>najmi.owner97@gmail.com</t>
  </si>
  <si>
    <t>Paket bisnis  +1 Outlet /6bulan : Nilai kontrak : 1,140,000</t>
  </si>
  <si>
    <t>Primajaya</t>
  </si>
  <si>
    <t>Pak Riza Iskandar</t>
  </si>
  <si>
    <t>rizaprimajayabali@gmail.com</t>
  </si>
  <si>
    <t>pak riza</t>
  </si>
  <si>
    <t>Paket S 1 tahun nilai kontrak : 300.000</t>
  </si>
  <si>
    <t>Citra Dua Kebaya</t>
  </si>
  <si>
    <t>26-04-2022</t>
  </si>
  <si>
    <t>813-3921-5353</t>
  </si>
  <si>
    <t>tokocitra2@gmail.com</t>
  </si>
  <si>
    <t>Jasmine Kebaya</t>
  </si>
  <si>
    <t>28-04-2022</t>
  </si>
  <si>
    <t>Amira</t>
  </si>
  <si>
    <t>813-3584-5786</t>
  </si>
  <si>
    <t>Amirajasmine10@yahoo.com</t>
  </si>
  <si>
    <t>Moana Bike</t>
  </si>
  <si>
    <t>19-05-2022</t>
  </si>
  <si>
    <t>Kak Anita</t>
  </si>
  <si>
    <t>822-2065-3565</t>
  </si>
  <si>
    <t>moanaerzap@gmail.com</t>
  </si>
  <si>
    <t>Paket S + 1 outlet 3 bulan,nilai kontrak: 450.000 / bulan fee ibnu 10%</t>
  </si>
  <si>
    <t>DIY</t>
  </si>
  <si>
    <t>Jogjakarta</t>
  </si>
  <si>
    <t>PT.Tigris Water Investasi</t>
  </si>
  <si>
    <t>30-05-2022</t>
  </si>
  <si>
    <t>Bu Tere</t>
  </si>
  <si>
    <t>hanafi@tigriswater.com</t>
  </si>
  <si>
    <t>Paket S + 1 user 1 tahun ,nilai kontrak : 350.000</t>
  </si>
  <si>
    <t>Bebe Story</t>
  </si>
  <si>
    <t>Pak Handoko</t>
  </si>
  <si>
    <t>ykhandoko@gmail.com</t>
  </si>
  <si>
    <t>Paket Private Server + 1 outlet + 5 user, nilai kontrak : 2.390.000</t>
  </si>
  <si>
    <t>Balikpapan</t>
  </si>
  <si>
    <t>Pusat Dupa Wangi</t>
  </si>
  <si>
    <t>Pak Gede Eka</t>
  </si>
  <si>
    <t>pusatdupawangi@gmail.com</t>
  </si>
  <si>
    <t>Paket S 1 Tahun, Nilai kontrak : 300.000</t>
  </si>
  <si>
    <t>New Khatulistiwa</t>
  </si>
  <si>
    <t>Pak Tedy Gunawan</t>
  </si>
  <si>
    <t>62 812-1861-3578</t>
  </si>
  <si>
    <t>emailtedy@gmail.com</t>
  </si>
  <si>
    <t>google</t>
  </si>
  <si>
    <t>Nilai Kontrak : 2.640.000</t>
  </si>
  <si>
    <t>Bengkulu</t>
  </si>
  <si>
    <t>CV Hopindo Karya Gemilang</t>
  </si>
  <si>
    <t>20-06-2022</t>
  </si>
  <si>
    <t>Pak Endrick</t>
  </si>
  <si>
    <t>62 818-0612-8877</t>
  </si>
  <si>
    <t>pt.gemilang.satwa.indonesia@gmail.com</t>
  </si>
  <si>
    <t>Paket Sharing Cloud + 2 Toko Marketplace 1 Tahun, Nilai Kontrak : 890.000</t>
  </si>
  <si>
    <t>Island Foods</t>
  </si>
  <si>
    <t>22-06-2022</t>
  </si>
  <si>
    <t>Pak Hari</t>
  </si>
  <si>
    <t>Paket Private Server 1 Bulan + 3 User, Nilai Kontrak : 2.140.000</t>
  </si>
  <si>
    <t>Ionix Service</t>
  </si>
  <si>
    <t>24-06-2022</t>
  </si>
  <si>
    <t>62 813-9134-5410</t>
  </si>
  <si>
    <t>ionix.service@gmail.com</t>
  </si>
  <si>
    <t>Paket Private Server + 3 Outlet + 14 User + 2 Gudang 1 Bulan, Nilai Kontrak : 3.340.000</t>
  </si>
  <si>
    <t>TGR AKSESORIS</t>
  </si>
  <si>
    <t>Ibu LULU</t>
  </si>
  <si>
    <t>luluqonia99@gmail.com</t>
  </si>
  <si>
    <t>Paket Starter nilai kontrak : 390.000 /bulan</t>
  </si>
  <si>
    <t>Banten</t>
  </si>
  <si>
    <t>Tanggerang</t>
  </si>
  <si>
    <t>PT. KOMDISC SUKSES</t>
  </si>
  <si>
    <t>Pak Juli</t>
  </si>
  <si>
    <t>0813-5228-0888</t>
  </si>
  <si>
    <t>komdisc@gmail.com</t>
  </si>
  <si>
    <t>Paket Private server + 1 outlets +1 Gudang +2user nilai kontrak : 2.340.000</t>
  </si>
  <si>
    <t>Astungkara Sukses Makmur</t>
  </si>
  <si>
    <t>14-07-2022</t>
  </si>
  <si>
    <t>Pak Mahendra</t>
  </si>
  <si>
    <t>astungkarasuksesmakmur@gmail.com</t>
  </si>
  <si>
    <t>Paket Bisnis + 1 outlet + 7 user +1 gudang + 1 toko marketplace, nilai kontrak : 1.390.000 / bulan</t>
  </si>
  <si>
    <t>IsiDapur Freshmart</t>
  </si>
  <si>
    <t>Pak Widi Fajar</t>
  </si>
  <si>
    <t>widifajar22@gmail.com</t>
  </si>
  <si>
    <t>Paket Bisnis 6 bulan + 2 Outlet, Nilai Kontrak : 990.000</t>
  </si>
  <si>
    <t>Toko Sport Palu</t>
  </si>
  <si>
    <t>Hasan Ali</t>
  </si>
  <si>
    <t>62 811-454-786</t>
  </si>
  <si>
    <t>sportpalu@gmail.com</t>
  </si>
  <si>
    <t>Tambah 1 gudang, Nilai Kontrak : 2.590.000</t>
  </si>
  <si>
    <t>Sulawesi Tengah</t>
  </si>
  <si>
    <t>Palu</t>
  </si>
  <si>
    <t>mss.erzap.com</t>
  </si>
  <si>
    <t>Pak Zainul</t>
  </si>
  <si>
    <t>Paket Private Server + 1 outlet , nilai kontrak : 2.140.000 per bulan</t>
  </si>
  <si>
    <t>Bintang Maha Komunika</t>
  </si>
  <si>
    <t>Pak Bintang</t>
  </si>
  <si>
    <t>bintangphonecelullar@gmail.com</t>
  </si>
  <si>
    <t>oka</t>
  </si>
  <si>
    <t>Paket Bisnis + 3 outlet, nilai kontrak : 1.140.000 / bulan</t>
  </si>
  <si>
    <t>Kalimantan Utara</t>
  </si>
  <si>
    <t>Tarakan</t>
  </si>
  <si>
    <t>Karmaphala Shop</t>
  </si>
  <si>
    <t>Pak Ngakan</t>
  </si>
  <si>
    <t>62 813-3863-7438</t>
  </si>
  <si>
    <t>ahimsa_bali@yahoo.com</t>
  </si>
  <si>
    <t>Paket Bisnis + label barcode +5 outlet +5user +1.000 produk, nilai kontrak : 2.040.000</t>
  </si>
  <si>
    <t>MORRATO BALI</t>
  </si>
  <si>
    <t>Pak Ignas</t>
  </si>
  <si>
    <t>marketing@morratobali.com</t>
  </si>
  <si>
    <t>Paket Private +6outlets +1gudang +4 user, nilai kontrak : 3.190.000</t>
  </si>
  <si>
    <t>Mallomo</t>
  </si>
  <si>
    <t>Pak Kasman</t>
  </si>
  <si>
    <t>0822-3825-0056</t>
  </si>
  <si>
    <t>Jihanandita1230@gmail.com</t>
  </si>
  <si>
    <t>Maji Hasan Toko Sport Palu</t>
  </si>
  <si>
    <t>Paket Private Server + 2 Outlet + 2 user, Nilai Kontrak : Rp. 2.390.000,-</t>
  </si>
  <si>
    <t>cloud</t>
  </si>
  <si>
    <t>CV. Marodan Pangan Sentosa</t>
  </si>
  <si>
    <t>Pak Yohan</t>
  </si>
  <si>
    <t>momoto.smartseller@gmail.com</t>
  </si>
  <si>
    <t>Paket Bisnis +4 toko market place +1 gudang, nilai kontrak : 1.190.000</t>
  </si>
  <si>
    <t>Surabaya</t>
  </si>
  <si>
    <t>Jeddah Mart</t>
  </si>
  <si>
    <t>Pak Sholeh</t>
  </si>
  <si>
    <t>jeddah.mart2021@gmail.com</t>
  </si>
  <si>
    <t>Laris 32</t>
  </si>
  <si>
    <t>Nilai Kontrak : 890.000</t>
  </si>
  <si>
    <t>PT. Adikarya Alam Nusantara</t>
  </si>
  <si>
    <t>bu Aya</t>
  </si>
  <si>
    <t>riayalife2@gmail.com</t>
  </si>
  <si>
    <t>paket Bisnis , nilai kontrak : 990,000</t>
  </si>
  <si>
    <t>Apotek Henna pharmacy</t>
  </si>
  <si>
    <t>Bu Tasnim</t>
  </si>
  <si>
    <t>apotekhennapharmacy@gmail.com</t>
  </si>
  <si>
    <t>Paket Bisnis 1 tahun, nilai kontrak : 690.000/ bulan</t>
  </si>
  <si>
    <t>DEstore sukawati</t>
  </si>
  <si>
    <t>Ibu Giri</t>
  </si>
  <si>
    <t>Destoresukawati43@gmail.com</t>
  </si>
  <si>
    <t>Paket Bisnis, nilai kontrak : 690.000/ bulan</t>
  </si>
  <si>
    <t>Segar Manis ( Toko Buah 33 )</t>
  </si>
  <si>
    <t>Pak H. Chairil Abdillah</t>
  </si>
  <si>
    <t>62 813-4897-7971</t>
  </si>
  <si>
    <t>Segarmanis13@gmail.com</t>
  </si>
  <si>
    <t>syihab</t>
  </si>
  <si>
    <t>Paket Starter 1 Tahun, Nilai Kontrak : Rp. 390.000</t>
  </si>
  <si>
    <t>Samarinda</t>
  </si>
  <si>
    <t>Subur Indah</t>
  </si>
  <si>
    <t>Pak Chandra</t>
  </si>
  <si>
    <t>62 896-7704-9888</t>
  </si>
  <si>
    <t>chandratay@live</t>
  </si>
  <si>
    <t>Paket Bisnis +2 gudang +2outlet +3.000 produk +1user 1 tahun, nilai kontrak : 1.540.000/ bulan</t>
  </si>
  <si>
    <t>Jambi</t>
  </si>
  <si>
    <t>Sarolangun</t>
  </si>
  <si>
    <t>Toko NSP</t>
  </si>
  <si>
    <t>Pak Aat Safaat</t>
  </si>
  <si>
    <t>62 812-2091-3081</t>
  </si>
  <si>
    <t>aatsafaat456@yahoo.com</t>
  </si>
  <si>
    <t>Paket Private Server + 7 Outlet + 7 User, nilai kontrak : 3.390.000 / bulan</t>
  </si>
  <si>
    <t>Indramayu</t>
  </si>
  <si>
    <t>EKOFONE CELL</t>
  </si>
  <si>
    <t>Pak Eko</t>
  </si>
  <si>
    <t>eko.agencugtelkomsel@gmail.com</t>
  </si>
  <si>
    <t>kurang 4 user dan 3 gudang, Paket Private Server + 3 Outlet + 5 Gudang + 7 User, Nilai Kontrak : Rp. 3.290.000</t>
  </si>
  <si>
    <t>Ogan Ilir</t>
  </si>
  <si>
    <t>Az Zahra Group</t>
  </si>
  <si>
    <t>Bu Poppy</t>
  </si>
  <si>
    <t>iMin</t>
  </si>
  <si>
    <t>Paket Private Server + 2 Outlet + 18 user, Nilai Kontrak : 3.190.000</t>
  </si>
  <si>
    <t>DIVA INTEGRA MARKET</t>
  </si>
  <si>
    <t>62 896-9361-0203</t>
  </si>
  <si>
    <t>divamart29@gmail.com</t>
  </si>
  <si>
    <t>Paket Bisnis +3 user +6.000 SKU +label designer , nilai kontrak : 1.690.0000</t>
  </si>
  <si>
    <t>Ketapang</t>
  </si>
  <si>
    <t>Sinar Celullar</t>
  </si>
  <si>
    <t>Pak Ul</t>
  </si>
  <si>
    <t>811-662-324</t>
  </si>
  <si>
    <t>sinarcellular@gmail.com</t>
  </si>
  <si>
    <t>Pak Gatot Qmart</t>
  </si>
  <si>
    <t>paket private + 6 outlet + 4 user, nilai kontrak : 3.090.000</t>
  </si>
  <si>
    <t>Tebo</t>
  </si>
  <si>
    <t>Bukit Strawberry Lembang</t>
  </si>
  <si>
    <t>Ibu Vidia</t>
  </si>
  <si>
    <t>bukit.strawberry.lembang@gmail.com</t>
  </si>
  <si>
    <t>paket starter +1outlet /thn, nilai kontrak : 540.000</t>
  </si>
  <si>
    <t>UTHE GROUP</t>
  </si>
  <si>
    <t>Pak Deddy</t>
  </si>
  <si>
    <t>ddjenggo@gmail.com</t>
  </si>
  <si>
    <t>Paket Private Server +6outlet +22user, nilai kontrak : 3.990.000</t>
  </si>
  <si>
    <t>Cibinong</t>
  </si>
  <si>
    <t>TIM</t>
  </si>
  <si>
    <t>Pak Yongkie</t>
  </si>
  <si>
    <t>2 823-3444-0168</t>
  </si>
  <si>
    <t>Paket Privatet Server +2outlet +4user, nilai kontrak : 2.490.000</t>
  </si>
  <si>
    <t>CV. CONNECT COMPUTER NETWORK</t>
  </si>
  <si>
    <t>masterpos@connect1.id</t>
  </si>
  <si>
    <t>Bumi Awang</t>
  </si>
  <si>
    <t>Alfian</t>
  </si>
  <si>
    <t>CV Dewata Eco Pack</t>
  </si>
  <si>
    <t>EDO</t>
  </si>
  <si>
    <t>dewataecopack@gmail.com</t>
  </si>
  <si>
    <t>IIG Chicken</t>
  </si>
  <si>
    <t>Wisnu</t>
  </si>
  <si>
    <t>62 857-1693-4729</t>
  </si>
  <si>
    <t>indovinnas@gmail.com</t>
  </si>
  <si>
    <t>Paket Starter +6 outlet +6user 1 Tahun, Nilai Kontrak : Rp.1.590.000</t>
  </si>
  <si>
    <t>Dapur Soang Mart</t>
  </si>
  <si>
    <t>Mas Utep</t>
  </si>
  <si>
    <t>62 812-2111-619</t>
  </si>
  <si>
    <t>Paket Starter, nilai kontrak 390.000 / bulan</t>
  </si>
  <si>
    <t>UPPF Bali</t>
  </si>
  <si>
    <t>Kak Kiky</t>
  </si>
  <si>
    <t>856-6842-3608</t>
  </si>
  <si>
    <t>Studio Helm</t>
  </si>
  <si>
    <t>Toko Husaini</t>
  </si>
  <si>
    <t>Mufaddal</t>
  </si>
  <si>
    <t>62 813-4121-5000</t>
  </si>
  <si>
    <t>julpi</t>
  </si>
  <si>
    <t>Paket Private Server + 2 Outlet, nilai kontrak : 2.290.000</t>
  </si>
  <si>
    <t>Juragan Mall Center</t>
  </si>
  <si>
    <t>Najmi</t>
  </si>
  <si>
    <t>Juraganmallcenter@gmail.com</t>
  </si>
  <si>
    <t>Paket Bisnis + 4outlet + 2gudang + 6user +3.000 produk , nilai kontrak : 2.090.000/bulan</t>
  </si>
  <si>
    <t>Rahayu</t>
  </si>
  <si>
    <t>Pak Ferry</t>
  </si>
  <si>
    <t>62 811-329-989</t>
  </si>
  <si>
    <t>Paket Private Server +2outlet +2user, nilai kontrak : 2.390.000</t>
  </si>
  <si>
    <t>banyuwangi</t>
  </si>
  <si>
    <t>JURAGAN GROUP</t>
  </si>
  <si>
    <t>Pak ARTONI</t>
  </si>
  <si>
    <t>62 811-5151-678</t>
  </si>
  <si>
    <t>Paket Private Server +2outlet +2 gudang +4 user, nilai kontrak : 2.690.000</t>
  </si>
  <si>
    <t>Fijimomi Collection</t>
  </si>
  <si>
    <t>Jihan</t>
  </si>
  <si>
    <t>62 822-3825-0056</t>
  </si>
  <si>
    <t>mallomo</t>
  </si>
  <si>
    <t>Nilai Kontrak : 99.000</t>
  </si>
  <si>
    <t>TRISTAR</t>
  </si>
  <si>
    <t>Pak MC</t>
  </si>
  <si>
    <t>62816-956-650</t>
  </si>
  <si>
    <t>achiang03@yahoo.com</t>
  </si>
  <si>
    <t>donna</t>
  </si>
  <si>
    <t>Paket Starter 1 Tahun, Nilai Kontrak : 390.000</t>
  </si>
  <si>
    <t>KOPERASI BINA SEJAHTERA</t>
  </si>
  <si>
    <t>DJOIN</t>
  </si>
  <si>
    <t>Paket Private Server +2 gudang +9 user, nilai kontrak : 2.640.0000</t>
  </si>
  <si>
    <t>SCHOOLMATE</t>
  </si>
  <si>
    <t>Jennifer</t>
  </si>
  <si>
    <t>jennie_yo_29@yahoo.com</t>
  </si>
  <si>
    <t>Pak Timi</t>
  </si>
  <si>
    <t>Paket Bisnis 1 Tahun + 1 Outlet + 1 Gudang + 2 Marketplace, Nilai Kontrak : 1.140.000</t>
  </si>
  <si>
    <t>Tasikmalaya</t>
  </si>
  <si>
    <t>Era Machinery</t>
  </si>
  <si>
    <t>Pak Alfred</t>
  </si>
  <si>
    <t>62 838-9388-5736</t>
  </si>
  <si>
    <t>pak endrick gemilang satwa indonesia</t>
  </si>
  <si>
    <t>Nilai Kontrak : 2.240.000</t>
  </si>
  <si>
    <t>Merdeka Textile</t>
  </si>
  <si>
    <t>Husain</t>
  </si>
  <si>
    <t>Paket Starter 1 Tahun, Nilai kontrak 390.000/bulan</t>
  </si>
  <si>
    <t>CV. BATURAJA SEJAHTERA</t>
  </si>
  <si>
    <t>Anggiat</t>
  </si>
  <si>
    <t xml:space="preserve">baturaja.sejahtera@gmail.com
</t>
  </si>
  <si>
    <t>Paket Bisnis 1 Tahun, Nilai Kontrak : 690.000 / Bulan, Total : Rp 8.280.000</t>
  </si>
  <si>
    <t>Applebaby.id</t>
  </si>
  <si>
    <t>Mirwazi</t>
  </si>
  <si>
    <t>62 813-3811-0338</t>
  </si>
  <si>
    <t>mirwazimoiz31@gmail.com</t>
  </si>
  <si>
    <t>Paket Bisnis 1 Tahun + 4000 SKU + Label Designer + 1 MP , Nilai Kontrak 1.440.000 / Bulan</t>
  </si>
  <si>
    <t>Annisa Cosmetic</t>
  </si>
  <si>
    <t>Muhammad Amin</t>
  </si>
  <si>
    <t>62 813-6315-2211</t>
  </si>
  <si>
    <t>Private Server + 4 Outlet + 6 User + 1 Gudang. Nilai Kontrak Rp 2.690.000</t>
  </si>
  <si>
    <t>Riau</t>
  </si>
  <si>
    <t>Pekanbaru</t>
  </si>
  <si>
    <t>CV.ANUGERAH HASIL SENTOSA</t>
  </si>
  <si>
    <t>Bu Nita</t>
  </si>
  <si>
    <t>cvanugerahsentosa24@gmail.com</t>
  </si>
  <si>
    <t>Pak Tamba T&amp;Y CONSULTING</t>
  </si>
  <si>
    <t>Singaraja</t>
  </si>
  <si>
    <t>Zeen Bali Souvenir</t>
  </si>
  <si>
    <t>Pak Ian</t>
  </si>
  <si>
    <t>62 819-9900-2999</t>
  </si>
  <si>
    <t>Paket Private Server + 3 Outlet + 3 user : 2.590.000 / Bulan</t>
  </si>
  <si>
    <t>Mobile Conection</t>
  </si>
  <si>
    <t>Private Server + 7 Outlet + 8 User , nilai kontrak : 3.440.000</t>
  </si>
  <si>
    <t>Amal Usaha DQI</t>
  </si>
  <si>
    <t>Lukman Hakim</t>
  </si>
  <si>
    <t>Paket Starter 1 Tahun + 4 Outlet + 5 User + 1000 SKU , Nilai Kontrak 1.340.000/Bulan</t>
  </si>
  <si>
    <t>Tanah Laut</t>
  </si>
  <si>
    <t>CV Mandiri Niaga Jaya</t>
  </si>
  <si>
    <t>Rudy Herman</t>
  </si>
  <si>
    <t>rudyherman91@yahoo.co.id</t>
  </si>
  <si>
    <t>Private Server + 1 Outlet , Nilai Kontrak : Rp 2.140.000/bulan</t>
  </si>
  <si>
    <t>STAR SPORT</t>
  </si>
  <si>
    <t>Iyan</t>
  </si>
  <si>
    <t>62 818-412-111</t>
  </si>
  <si>
    <t>Private Server + 3 Outlet + 11  User + 1 Gudang , Nilai Kontrak : Rp 3.090.000/bulan</t>
  </si>
  <si>
    <t>Kulla</t>
  </si>
  <si>
    <t>Nailah</t>
  </si>
  <si>
    <t>62 811-518-231</t>
  </si>
  <si>
    <t>Paket Bisnis 1 Tahun + 3 Outlet + 2 User , Nilai Kontrak : Rp 1.240.000/Bulan</t>
  </si>
  <si>
    <t>Al Barokah</t>
  </si>
  <si>
    <t>Pak Subur</t>
  </si>
  <si>
    <t>nandatrikirana212@gmail.com</t>
  </si>
  <si>
    <t>paket Bisnis /tahun, nilai kontrak : 690.000/bln</t>
  </si>
  <si>
    <t>Sarasvati Concept Store</t>
  </si>
  <si>
    <t>Paket Private Server + 3 user + 3 outlet, Nilai kontrak 2.590.000 / bulan</t>
  </si>
  <si>
    <t>Bazarku</t>
  </si>
  <si>
    <t>Hasan</t>
  </si>
  <si>
    <t>bazarkuofficial@gmail.com</t>
  </si>
  <si>
    <t>Private Server + 6 Outlet + 5 user , Nilai Kontrak : 3.140.000/Bulan</t>
  </si>
  <si>
    <t>CV Delta Mandiri Perkasa - Delta Sorong</t>
  </si>
  <si>
    <t>Aprianto Wiwarsono</t>
  </si>
  <si>
    <t>62812-4072-4140</t>
  </si>
  <si>
    <t>Private Server + 3 Outlet + 3 Gudang + 16 User, Nilai Kontrak : Rp 3.540.000/Bulan</t>
  </si>
  <si>
    <t>Papua Barat</t>
  </si>
  <si>
    <t>Sorong</t>
  </si>
  <si>
    <t>DIOCELL SUKABUMI</t>
  </si>
  <si>
    <t>Pak DIO</t>
  </si>
  <si>
    <t>62 858-7116-9697</t>
  </si>
  <si>
    <t>PELABUANCELL@GMAIL.COM</t>
  </si>
  <si>
    <t>Paket Bisnis +1 gudang /tahun, nilai kontrak : 790.000</t>
  </si>
  <si>
    <t>Sukabumi</t>
  </si>
  <si>
    <t>Ratih Textile</t>
  </si>
  <si>
    <t>Rahman Haris</t>
  </si>
  <si>
    <t>bhai Riza</t>
  </si>
  <si>
    <t>Paket S(2018) 4 Bulan , Nilai Kontrak Rp 150.000/Bulan</t>
  </si>
  <si>
    <t>CITRA NUSANTARA</t>
  </si>
  <si>
    <t>Pak RUDI</t>
  </si>
  <si>
    <t>62 813-3852-8777</t>
  </si>
  <si>
    <t>Private Server, nilai kontrak : 1,990,000</t>
  </si>
  <si>
    <t>Carni Sehat</t>
  </si>
  <si>
    <t>pak Yusra</t>
  </si>
  <si>
    <t>Mas Agus New Khatulistiwa</t>
  </si>
  <si>
    <t>Tambah 2 user, nilai kontrak : 2.240.000</t>
  </si>
  <si>
    <t>Amira Textile</t>
  </si>
  <si>
    <t>Hunaid</t>
  </si>
  <si>
    <t>62 812-3663-1504</t>
  </si>
  <si>
    <t>Paket Basic 6 Bulan, Nilai Kontrak Rp 99.000/Bulan, Total Rp 594.000</t>
  </si>
  <si>
    <t>Mallomo Eggtray</t>
  </si>
  <si>
    <t>Paket Bisnis + 2 Outlet 1 Tahun, Nilai Kontrak : 990.000</t>
  </si>
  <si>
    <t>JJ Sports</t>
  </si>
  <si>
    <t>Mei</t>
  </si>
  <si>
    <t>62 813-8522-8134</t>
  </si>
  <si>
    <t>Pak Iyan</t>
  </si>
  <si>
    <t>Private Server + 1 Gudang, Nilai kontrak Rp 2.090.000/bulan</t>
  </si>
  <si>
    <t>Yusra Palupi Damai (YPD)</t>
  </si>
  <si>
    <t>ptyusrapalupidamai@gmail.com</t>
  </si>
  <si>
    <t>Private Server, Nilai Kontrak : 1.990.000</t>
  </si>
  <si>
    <t>Sulawesi Selatan</t>
  </si>
  <si>
    <t>Sidrap</t>
  </si>
  <si>
    <t>RTM</t>
  </si>
  <si>
    <t>Bu Dina</t>
  </si>
  <si>
    <t>62 821-8008-1130</t>
  </si>
  <si>
    <t>Paket Bisnis + 1 Outlet + 3 Toko Marketplace, Nilai Kontrak : 1.140.000</t>
  </si>
  <si>
    <t>Lucky Cell - GCP</t>
  </si>
  <si>
    <t>Fredy</t>
  </si>
  <si>
    <t>62 812-8642-2222</t>
  </si>
  <si>
    <t>Private Server Google Virtual Machine + Google Cloud SQ + 21 Outlet + 12 Gudang + 53 User, Nilai Kontrak : Rp 9.090.000/bulan</t>
  </si>
  <si>
    <t>Jakarta Timur</t>
  </si>
  <si>
    <t>STUDIO HELM</t>
  </si>
  <si>
    <t>Pak Hendra</t>
  </si>
  <si>
    <t>Kak Renata(Studio Helm)</t>
  </si>
  <si>
    <t>Paket Bisnis 1 Tahun + 1 Outlet + 1 User, Nilai Kontrak : 890.000 / Bulan</t>
  </si>
  <si>
    <t>Pt Bhisma Putraperkasa Sejahtera</t>
  </si>
  <si>
    <t>Bu Lisa</t>
  </si>
  <si>
    <t>62 812-4671-5554</t>
  </si>
  <si>
    <t>Private Server +9 outlet +10user, nilai kontrak : 3.840.000</t>
  </si>
  <si>
    <t>Gosen Indonesia</t>
  </si>
  <si>
    <t>Rina</t>
  </si>
  <si>
    <t>62 857-1535-6063</t>
  </si>
  <si>
    <t>Tangerang</t>
  </si>
  <si>
    <t>Rhinos Service</t>
  </si>
  <si>
    <t>Randi</t>
  </si>
  <si>
    <t>62 811-291-629</t>
  </si>
  <si>
    <t>Private Server + 2 Outlet + 1 Gudang + 14 User, Nilai Kontrak Rp 3.090.000/bulan</t>
  </si>
  <si>
    <t>Ameera Muslim Gallery</t>
  </si>
  <si>
    <t>62 878-3456-3889</t>
  </si>
  <si>
    <t>Paket Starter 1 Tahun + 1 Marketplace, Nilai Kontral Rp 490.000/Bulan</t>
  </si>
  <si>
    <t>Toko Mataram</t>
  </si>
  <si>
    <t>Witno</t>
  </si>
  <si>
    <t>62 853-1540-7341</t>
  </si>
  <si>
    <t>Paket Micro 1 Tahun, Nilai Kontrak Rp 49.000/bulan</t>
  </si>
  <si>
    <t>Subang</t>
  </si>
  <si>
    <t>Sportallica</t>
  </si>
  <si>
    <t>Amar</t>
  </si>
  <si>
    <t>62 856-7335-144</t>
  </si>
  <si>
    <t>Private Server + 1 Outlet, Nilai Kontrak Rp 2.140.000/bulan</t>
  </si>
  <si>
    <t>DKI Jakarta</t>
  </si>
  <si>
    <t>Jakarta Selatan</t>
  </si>
  <si>
    <t>See Goutama</t>
  </si>
  <si>
    <t>Faisal</t>
  </si>
  <si>
    <t>62 817-0345-8054</t>
  </si>
  <si>
    <t>Private Server + 1 Outlet , Nilai Kontrak Rp 2.040.000/bulan</t>
  </si>
  <si>
    <t>Berkah Buah</t>
  </si>
  <si>
    <t>Fahab</t>
  </si>
  <si>
    <t>6281377-973-700</t>
  </si>
  <si>
    <t>Paket Private + 3 Outlet + 5 User , Nilai Kontrak Rp 2.990.000/bulan</t>
  </si>
  <si>
    <t>Annisa Cosmetic A-Yani</t>
  </si>
  <si>
    <t>Gery</t>
  </si>
  <si>
    <t>62 852-6417-4050</t>
  </si>
  <si>
    <t>Paket Private Server + 1 outlet, nilai kontrak : 2.140.000 / bulan</t>
  </si>
  <si>
    <t>PT Anugerah Kharisma Perkasa</t>
  </si>
  <si>
    <t>Jeffrey</t>
  </si>
  <si>
    <t>62 813-1587-7299</t>
  </si>
  <si>
    <t>Paket Private Server + 5 Outlet + 12Gudang + 7 User, nilai kontrak : Rp 3.290.000 / bulan</t>
  </si>
  <si>
    <t>BSHCELL</t>
  </si>
  <si>
    <t>Pak Bayan</t>
  </si>
  <si>
    <t>Paket Bisnis +1 outlet +label designer +1 user, nilai kontrak : 1,240,000</t>
  </si>
  <si>
    <t>Jawa Timur</t>
  </si>
  <si>
    <t>CV. Mierasi Berkah Sejahtera</t>
  </si>
  <si>
    <t>Miera</t>
  </si>
  <si>
    <t>mierasi02@gmail.com</t>
  </si>
  <si>
    <t>Paket Bisnis +2outlet +1gudang +1tokoMP +1user +label designer, nilai kontrak : 1,490,000</t>
  </si>
  <si>
    <t>Banjar Baru</t>
  </si>
  <si>
    <t>Leo Mart</t>
  </si>
  <si>
    <t>Mas Agus</t>
  </si>
  <si>
    <t>62 878-0136-2165</t>
  </si>
  <si>
    <t>Paket Bisnis + 2 user + Label designer, nilai kontrak : 1.040.000 / bulan</t>
  </si>
  <si>
    <t>Akar Sari Cosmetics</t>
  </si>
  <si>
    <t>Pak diki</t>
  </si>
  <si>
    <t>dikinarasaki@gmail.com</t>
  </si>
  <si>
    <t>ABIDAH COLLECTION</t>
  </si>
  <si>
    <t>Bu Muliani</t>
  </si>
  <si>
    <t>62813-4276-0191</t>
  </si>
  <si>
    <t>Paket starter 1 Tahun, nilai kontrak : 390.000</t>
  </si>
  <si>
    <t>Grandcosme Kosmetik</t>
  </si>
  <si>
    <t>Ibu Vera</t>
  </si>
  <si>
    <t>62 812-7115-999</t>
  </si>
  <si>
    <t>Pak Teddy New Khatulistiwa</t>
  </si>
  <si>
    <t>Nilai Kontrak : 2.040.000</t>
  </si>
  <si>
    <t>Lubuk Linggau</t>
  </si>
  <si>
    <t>Butik Rumahmuslimah</t>
  </si>
  <si>
    <t>Bu Hartina</t>
  </si>
  <si>
    <t>62 813-3377-7109</t>
  </si>
  <si>
    <t xml:space="preserve">Abidah Collection </t>
  </si>
  <si>
    <t>Tambah 1000 produk, Nilai Kontrak : 490.000</t>
  </si>
  <si>
    <t>Pinrang</t>
  </si>
  <si>
    <t>Tora Mart</t>
  </si>
  <si>
    <t>62 813-3755-3373</t>
  </si>
  <si>
    <t>Usaha milik Pak Made Umas</t>
  </si>
  <si>
    <t>Nilai Kontrak : 390.000</t>
  </si>
  <si>
    <t>Husaini Ponegoro</t>
  </si>
  <si>
    <t>Bhai Kasim Ali</t>
  </si>
  <si>
    <t>62 823-4551-5253</t>
  </si>
  <si>
    <t>tk.husaini@gmail.com</t>
  </si>
  <si>
    <t>Sulawesi Tangah</t>
  </si>
  <si>
    <t>Gandhi Atteire</t>
  </si>
  <si>
    <t>Sakina Abbas</t>
  </si>
  <si>
    <t>62 819-9961-0487</t>
  </si>
  <si>
    <r>
      <rPr>
        <color rgb="FF1155CC"/>
        <u/>
      </rPr>
      <t>gandhiattier@gmail.com</t>
    </r>
  </si>
  <si>
    <t>Paket Bisnis + 1 toko marketplace, nilai kontrak : 790.000 / bulan</t>
  </si>
  <si>
    <t>Ringroad Jaya Motor</t>
  </si>
  <si>
    <t>Shinta</t>
  </si>
  <si>
    <t>62 813-9377-3858</t>
  </si>
  <si>
    <t>ringroadjayamotor@gmail.com</t>
  </si>
  <si>
    <t>Paket Bisnis /tahun, nilai kontrak : 690.000/bln</t>
  </si>
  <si>
    <t>Mini Market Pak Sudarman</t>
  </si>
  <si>
    <t>Paket Bisnis 1 tahun, nilai kontrak : 690.000 / bulan:</t>
  </si>
  <si>
    <t>Toko Aneka</t>
  </si>
  <si>
    <t>Pak Zulkarnain</t>
  </si>
  <si>
    <t>62 878-3224-3167</t>
  </si>
  <si>
    <t>grandezza.id</t>
  </si>
  <si>
    <t>Paket Starter + 1 outlet + 3 User 1 Tahun, Nilai Kontrak : 690.000</t>
  </si>
  <si>
    <t>Brebes</t>
  </si>
  <si>
    <t>Pandawa Mini Market</t>
  </si>
  <si>
    <t>Hendra</t>
  </si>
  <si>
    <t>62 813-3951-2217</t>
  </si>
  <si>
    <t>Carni Grosir</t>
  </si>
  <si>
    <t>Jefry Abdillah</t>
  </si>
  <si>
    <t>62 812-7262-5008</t>
  </si>
  <si>
    <t>carni.grosir@gmail.com</t>
  </si>
  <si>
    <t>apotek carni sehat</t>
  </si>
  <si>
    <t>Paket Private Server + 1 Outlet + 2 User, nilai kontrak : 2.240.000</t>
  </si>
  <si>
    <t>AISTIM - GCP</t>
  </si>
  <si>
    <t>62 823-3444-0168</t>
  </si>
  <si>
    <t>Paket Premium Enterprise Google Cloud harga erzap + maintenance server google  +41 outlet + 21 gudang + 165 user +tracking service, nilai kontrak : 18,790,000</t>
  </si>
  <si>
    <t>Berkah Alam</t>
  </si>
  <si>
    <t>Nursalim</t>
  </si>
  <si>
    <t>62 822-1193-9215</t>
  </si>
  <si>
    <t>Paket Starter 1 Tahun. Nilai Kontrak : 390.000 / bulan</t>
  </si>
  <si>
    <t>Besty Cosmetic</t>
  </si>
  <si>
    <t>Pak Rasi</t>
  </si>
  <si>
    <t>62 813-3028-5830</t>
  </si>
  <si>
    <t>Paket Private Server, nilai kontrak : 2.290.000</t>
  </si>
  <si>
    <t>Central ATK (CV. Central Jaya Stationery)</t>
  </si>
  <si>
    <t>Theresia Dewi</t>
  </si>
  <si>
    <t>centralatkbali88@gmail.com</t>
  </si>
  <si>
    <t>Burhan</t>
  </si>
  <si>
    <t>Paket Bisnis 12 bulan, nilai kontrak : 990.000 / bulan</t>
  </si>
  <si>
    <t>Purnama Sport</t>
  </si>
  <si>
    <t>Pak Erick</t>
  </si>
  <si>
    <t>62 813-4388-8994</t>
  </si>
  <si>
    <t>ppurnamasport@yahoo.com</t>
  </si>
  <si>
    <t>Paket Enterprice + 4 Outlet, nilai kontrak : 2.890.000</t>
  </si>
  <si>
    <t>Bungku</t>
  </si>
  <si>
    <t>OBENG GARAGE</t>
  </si>
  <si>
    <t>obeng</t>
  </si>
  <si>
    <t>62 881-9503-785</t>
  </si>
  <si>
    <t>obengk410@gmail.com</t>
  </si>
  <si>
    <t>Paket Bisnis 6 bulan, nilai kontrak : 990.000</t>
  </si>
  <si>
    <t>Sarin Ubud</t>
  </si>
  <si>
    <t>Made Gandra</t>
  </si>
  <si>
    <t>62 811-389-240</t>
  </si>
  <si>
    <t>Private Server + 4 Outler, Nilai Kontrak : 2.890.000</t>
  </si>
  <si>
    <t>ARSA TECH</t>
  </si>
  <si>
    <t>Antok</t>
  </si>
  <si>
    <t>Borneo Repair</t>
  </si>
  <si>
    <t>Private Server + 1 Outlet + 1 Gudang, Nilai Kontrak Rp 2.540.000/bulan</t>
  </si>
  <si>
    <t>CV Indovinnas Retail Harja</t>
  </si>
  <si>
    <t>Pak Asmuni</t>
  </si>
  <si>
    <t>indovinnas.rh@gmail.com</t>
  </si>
  <si>
    <t>Paket Starter 1 tahun, nilai kontrak : 390,000/bulan</t>
  </si>
  <si>
    <t>CV. Delta Grosir Sorong</t>
  </si>
  <si>
    <t>Paket Bisnis 3 Bulan, Nilai Kontrak : 690.000/bulan</t>
  </si>
  <si>
    <t>Papau Barat</t>
  </si>
  <si>
    <t>King Buah Manis</t>
  </si>
  <si>
    <t>Julianto</t>
  </si>
  <si>
    <t>Paket Starter 1 Tahun, Nilai Kontrak : 390.000/bulan</t>
  </si>
  <si>
    <t>Sada Kebaya</t>
  </si>
  <si>
    <t>Pak Subrata</t>
  </si>
  <si>
    <t>0831-1475-2052</t>
  </si>
  <si>
    <t>wayansubrata87@gmail.com</t>
  </si>
  <si>
    <t>Husain Merdeka</t>
  </si>
  <si>
    <t>Paket Starter 1 tahun , Nilai Kontrak : 390.000 / bulan</t>
  </si>
  <si>
    <t>CV. Sekawan Jaya Olahraga</t>
  </si>
  <si>
    <t>Paket Bisnis 1 Tahun + 2000 Produk , Nilai Kontrak : 1.190.000/bulan</t>
  </si>
  <si>
    <t>DKi Jakarta</t>
  </si>
  <si>
    <t>Jakarta Utara</t>
  </si>
  <si>
    <t>Studiotech</t>
  </si>
  <si>
    <t>Pak Prio Sunoto</t>
  </si>
  <si>
    <t>2 812-8021-1190</t>
  </si>
  <si>
    <t>paket Bisnis +2 toko mp, nilai kontrak : 1,190,000</t>
  </si>
  <si>
    <t>Maju Bersama Computer</t>
  </si>
  <si>
    <t>Ari</t>
  </si>
  <si>
    <t>Private Server + 2 Outlet , Nilai Kontrak Rp 2.590.000</t>
  </si>
  <si>
    <t>UD Rudi Arta Jaya</t>
  </si>
  <si>
    <t>Rudi</t>
  </si>
  <si>
    <t>Envy fashion store</t>
  </si>
  <si>
    <t>Vero</t>
  </si>
  <si>
    <t>Private Server + 4 Outlet + 1 User. Nilai Kontrak : Rp 2.940.000</t>
  </si>
  <si>
    <t>PT Pejuang Sukses Grup</t>
  </si>
  <si>
    <t>16-06-2025</t>
  </si>
  <si>
    <t>Niar</t>
  </si>
  <si>
    <t>Private Server, NIlai Kontrak Rp 2.290.000</t>
  </si>
  <si>
    <t>Rumah Gadget</t>
  </si>
  <si>
    <t>0819-9998-6977</t>
  </si>
  <si>
    <t>Private Server + 3 outlet + 3 gudang + 10 user, nilai kontrak : Rp.3.540.000</t>
  </si>
  <si>
    <t>Falala Chocolate</t>
  </si>
  <si>
    <t>Pak Dewa Gede Padma</t>
  </si>
  <si>
    <t>0819-3880-3213</t>
  </si>
  <si>
    <t>Website</t>
  </si>
  <si>
    <t>Paket Private Server 4.590 + 6 outlet + 4 gudang + 6 user, nilai kontrak : Rp.6.190.000</t>
  </si>
  <si>
    <t>Merche Lestari</t>
  </si>
  <si>
    <t>0817-6401-546</t>
  </si>
  <si>
    <t>chichen7n@gmail.com</t>
  </si>
  <si>
    <t>Tanggerang Selatan</t>
  </si>
  <si>
    <t>Lapak Gadget</t>
  </si>
  <si>
    <t>Pak Yudha Sapta Prasetyo</t>
  </si>
  <si>
    <t>yudha.syabilalqorni@gmail.com</t>
  </si>
  <si>
    <t>ionix service</t>
  </si>
  <si>
    <t>Private Server + 1 Outlet + 1 User, Nilai Kontrak : 2.490.000</t>
  </si>
  <si>
    <t>ud xstore</t>
  </si>
  <si>
    <t>i komang widiarta</t>
  </si>
  <si>
    <t>pancoran4k11@gmail.com</t>
  </si>
  <si>
    <t>Paket Bisnis +1 outlet, nilai kontrak : 1.140.000</t>
  </si>
  <si>
    <t>Mimba Shop</t>
  </si>
  <si>
    <t>Gung Dyo</t>
  </si>
  <si>
    <t>Private Server + 1 Outlet. Nilai Kontrak : Rp 2.440.000</t>
  </si>
  <si>
    <t>Jimbaran</t>
  </si>
  <si>
    <t>Toko Griya Rejeki</t>
  </si>
  <si>
    <t>Ida Bagus Brahmananda</t>
  </si>
  <si>
    <t>griyasembakogrosir@gmail.com</t>
  </si>
  <si>
    <t>Paket Bisnis 1 Tahun,Nilai Kontrak : Rp.990.000 / bulan</t>
  </si>
  <si>
    <t>Ummi Syani Syari</t>
  </si>
  <si>
    <t>Ibu Riska</t>
  </si>
  <si>
    <t>62 823-3336-9299</t>
  </si>
  <si>
    <t>ummiriska181@gmail.com</t>
  </si>
  <si>
    <t xml:space="preserve">abidah collection </t>
  </si>
  <si>
    <t>Paket Bisnis 1 Tahun, Nilai Kontrak : Rp. 99.000</t>
  </si>
  <si>
    <t>IGD Group</t>
  </si>
  <si>
    <t>Pak Said</t>
  </si>
  <si>
    <t>62 811-9696-910</t>
  </si>
  <si>
    <t>Timoritel</t>
  </si>
  <si>
    <t>Private Server, nilai kontrak : 2.290.000</t>
  </si>
  <si>
    <t>ANYELIR PONSEL</t>
  </si>
  <si>
    <t>Fendi</t>
  </si>
  <si>
    <t>62 813-3832-9000</t>
  </si>
  <si>
    <t>CUSTOM AISTIM</t>
  </si>
  <si>
    <t>Private Server +52 outlet , nilai kontrak : 8.300.000</t>
  </si>
  <si>
    <t>Home mart</t>
  </si>
  <si>
    <t>Wanda Wanjaya</t>
  </si>
  <si>
    <t>62 821-8006-2098</t>
  </si>
  <si>
    <t>Bangka Belitung</t>
  </si>
  <si>
    <t>Bangka</t>
  </si>
  <si>
    <t>Nama Owner</t>
  </si>
  <si>
    <t>E-Mail</t>
  </si>
  <si>
    <t>50% Operasional</t>
  </si>
  <si>
    <t>Laba</t>
  </si>
  <si>
    <t>Bonus 40%</t>
  </si>
  <si>
    <t>ALASAN CHRUN</t>
  </si>
  <si>
    <t>steve jaya suplier</t>
  </si>
  <si>
    <t>marshal</t>
  </si>
  <si>
    <t>marshallsoebroto@gmail.com</t>
  </si>
  <si>
    <t>Haidar</t>
  </si>
  <si>
    <t>Nafisha Healty Food</t>
  </si>
  <si>
    <t>Bu Nafisha</t>
  </si>
  <si>
    <t>nafisha050504@yahoo.com</t>
  </si>
  <si>
    <t>Yosi</t>
  </si>
  <si>
    <t>De'KOe</t>
  </si>
  <si>
    <t xml:space="preserve">pak gufron </t>
  </si>
  <si>
    <t>kebun panen raya</t>
  </si>
  <si>
    <t>pak toto</t>
  </si>
  <si>
    <t xml:space="preserve"> mzkz78@yahoo.com </t>
  </si>
  <si>
    <t>iSelong Store</t>
  </si>
  <si>
    <t xml:space="preserve">Pak putu </t>
  </si>
  <si>
    <t>putuselong@gmail.com</t>
  </si>
  <si>
    <t>pasar hp jaya mp</t>
  </si>
  <si>
    <t xml:space="preserve">pak mulya </t>
  </si>
  <si>
    <t>Jayamp77@yahoo.co.id</t>
  </si>
  <si>
    <t xml:space="preserve">Batuan Resto </t>
  </si>
  <si>
    <t xml:space="preserve">pak yuda </t>
  </si>
  <si>
    <t>yanayuda9@gmai.com</t>
  </si>
  <si>
    <t>PT MEDIKA MANIKAM NUSANTARA</t>
  </si>
  <si>
    <t>Pak Cahya</t>
  </si>
  <si>
    <t>apriliadian40@gmail.com</t>
  </si>
  <si>
    <t>Mitra Usaha COmm</t>
  </si>
  <si>
    <t xml:space="preserve">Pak Sukir </t>
  </si>
  <si>
    <t>sukirkimlay@yahoo.co.id</t>
  </si>
  <si>
    <t>Herbal</t>
  </si>
  <si>
    <t>Pak jaya</t>
  </si>
  <si>
    <t>Jayatana999@gmail.com</t>
  </si>
  <si>
    <t>Distributor Probiotik</t>
  </si>
  <si>
    <t>20% fee
BCA : 24652-50753</t>
  </si>
  <si>
    <t>26/08/2018</t>
  </si>
  <si>
    <t>Klinik Ponsel</t>
  </si>
  <si>
    <t>pak Budi</t>
  </si>
  <si>
    <t>budibadilan@gmail.com</t>
  </si>
  <si>
    <t>dapur kabeuki</t>
  </si>
  <si>
    <t>Ibu Regina</t>
  </si>
  <si>
    <t>reginainji@gmail.com</t>
  </si>
  <si>
    <t>Penambahan Outlet</t>
  </si>
  <si>
    <t>Primamoda</t>
  </si>
  <si>
    <t>Pak Mukesh</t>
  </si>
  <si>
    <t>SUmber Telor kilau</t>
  </si>
  <si>
    <t xml:space="preserve">Pak Faiqin </t>
  </si>
  <si>
    <t>Dewata Kencana</t>
  </si>
  <si>
    <t>Pak aCONK</t>
  </si>
  <si>
    <t>DKP</t>
  </si>
  <si>
    <t xml:space="preserve">RC </t>
  </si>
  <si>
    <t>Sambel Matah Depan Bengkel</t>
  </si>
  <si>
    <t>Pak leo</t>
  </si>
  <si>
    <t>0813-3799-9971</t>
  </si>
  <si>
    <t>dbsambelmatah@gmail.com</t>
  </si>
  <si>
    <t>Toko Ani Gaffar</t>
  </si>
  <si>
    <t>30/11/2018</t>
  </si>
  <si>
    <t>Pak Merdiyansah</t>
  </si>
  <si>
    <t>16/01/2019</t>
  </si>
  <si>
    <t>Pt Mekar Anggrek Indonesia</t>
  </si>
  <si>
    <t>15/10/2018</t>
  </si>
  <si>
    <t>Pak Rajeev</t>
  </si>
  <si>
    <t>bakershill2017@gmail.com</t>
  </si>
  <si>
    <t>KRasti PizJ</t>
  </si>
  <si>
    <t>Pak Tiyo</t>
  </si>
  <si>
    <t>mykrastipizJ@gmail.com</t>
  </si>
  <si>
    <t>Nomar Kopi Jakarta</t>
  </si>
  <si>
    <t>Pak julianto</t>
  </si>
  <si>
    <t>Bali Ponik</t>
  </si>
  <si>
    <t>Pak Suaditya</t>
  </si>
  <si>
    <t>baliponik@gmail.com</t>
  </si>
  <si>
    <t>20/03/2019</t>
  </si>
  <si>
    <t>PT. Nomar Kopi Indonesia</t>
  </si>
  <si>
    <t>pak yulianto</t>
  </si>
  <si>
    <t>no1armor@gmail.com</t>
  </si>
  <si>
    <t>26/03/2019</t>
  </si>
  <si>
    <t>Emerje Medika Kreatif</t>
  </si>
  <si>
    <t>pak jack</t>
  </si>
  <si>
    <t>RSPS</t>
  </si>
  <si>
    <t>Pak Tedjo</t>
  </si>
  <si>
    <t>tpangarsa@yahoo.com</t>
  </si>
  <si>
    <t>23/04/2019</t>
  </si>
  <si>
    <t>Cendol De keraton</t>
  </si>
  <si>
    <t>21/11/2018</t>
  </si>
  <si>
    <t>Bu DIah</t>
  </si>
  <si>
    <t>ayu_balicahaya@yahoo.com</t>
  </si>
  <si>
    <t>23/05/2019</t>
  </si>
  <si>
    <t>PT KALIMIAS BINTANG PRATAMA</t>
  </si>
  <si>
    <t>22/04/2019</t>
  </si>
  <si>
    <t>Pak Cokro</t>
  </si>
  <si>
    <t>prayitnocokro@gmail.com</t>
  </si>
  <si>
    <t>Tratoria</t>
  </si>
  <si>
    <t>RiJ</t>
  </si>
  <si>
    <t>28/07/2017</t>
  </si>
  <si>
    <t>Cradel Doodle</t>
  </si>
  <si>
    <t>25/05/2018</t>
  </si>
  <si>
    <t>Bu Anne</t>
  </si>
  <si>
    <t>sales@cradledoodle.com</t>
  </si>
  <si>
    <t>28/07/2019</t>
  </si>
  <si>
    <t>CV MASHITA RASA INDONESIA</t>
  </si>
  <si>
    <t>27/04/2019</t>
  </si>
  <si>
    <t>mashitarasaindonesia01@gmail.com</t>
  </si>
  <si>
    <t>Frozen Food</t>
  </si>
  <si>
    <t>Bu Silvi</t>
  </si>
  <si>
    <t>0811116780</t>
  </si>
  <si>
    <t>Larisfrozenfood@gmail.com</t>
  </si>
  <si>
    <t>exibition</t>
  </si>
  <si>
    <t>Frozenmart Sukabumi</t>
  </si>
  <si>
    <t>Vape revolution</t>
  </si>
  <si>
    <t>13/05/2019</t>
  </si>
  <si>
    <t>Pak Candra</t>
  </si>
  <si>
    <t>vaperevolution.bali@gmail.com</t>
  </si>
  <si>
    <t>Ali</t>
  </si>
  <si>
    <t>Manarjaya PhoneShope</t>
  </si>
  <si>
    <t>23/10/2018</t>
  </si>
  <si>
    <t>Pak gede</t>
  </si>
  <si>
    <t>manarjaya99@gmail.com</t>
  </si>
  <si>
    <t>Tanah Air Coffee</t>
  </si>
  <si>
    <t>26/8/2019</t>
  </si>
  <si>
    <t>Pak Dika</t>
  </si>
  <si>
    <t>Imung</t>
  </si>
  <si>
    <t>21/10/19</t>
  </si>
  <si>
    <t>RITUAL KOPI</t>
  </si>
  <si>
    <t>19/04/2019</t>
  </si>
  <si>
    <t>Pak Danish</t>
  </si>
  <si>
    <t>m.daniesh@gmail.com</t>
  </si>
  <si>
    <t>23/10/19</t>
  </si>
  <si>
    <t>Depot Gimbo</t>
  </si>
  <si>
    <t>20/07/2019</t>
  </si>
  <si>
    <t>depotgimbo@gmail.com</t>
  </si>
  <si>
    <t xml:space="preserve">PT. Caruban Nagari Internasional </t>
  </si>
  <si>
    <t>Pak Nusantara</t>
  </si>
  <si>
    <t>muhammadnusantara@yahoo.co.id</t>
  </si>
  <si>
    <t>25/11/2019</t>
  </si>
  <si>
    <t>basreng julid official</t>
  </si>
  <si>
    <t>23/08/2019</t>
  </si>
  <si>
    <t>pak keven morodadi</t>
  </si>
  <si>
    <t>basrengjulidofficial@gmail.com</t>
  </si>
  <si>
    <t xml:space="preserve">Diamond PhoneShop
</t>
  </si>
  <si>
    <t xml:space="preserve">Mbak Sheila
</t>
  </si>
  <si>
    <t>0817-9788-234</t>
  </si>
  <si>
    <t>sheila@diamondhandphone.com</t>
  </si>
  <si>
    <t>Why Coffe</t>
  </si>
  <si>
    <t>Bu Wiwik</t>
  </si>
  <si>
    <t>info.whycoffee@gmail.com</t>
  </si>
  <si>
    <t>29/12/2019</t>
  </si>
  <si>
    <t>Kembar Sari</t>
  </si>
  <si>
    <t>26/06/2019</t>
  </si>
  <si>
    <t>Bp. Rizky</t>
  </si>
  <si>
    <t>kembarsarikue@gmail.com</t>
  </si>
  <si>
    <t>Butik SyaJ</t>
  </si>
  <si>
    <t>Bu Rani</t>
  </si>
  <si>
    <t>rani.ershanti@gmail.com</t>
  </si>
  <si>
    <t>20/01/2020</t>
  </si>
  <si>
    <t>Bakul Jahit</t>
  </si>
  <si>
    <t>16/10/2019</t>
  </si>
  <si>
    <t>bakuljahit@gmail.com</t>
  </si>
  <si>
    <t>OK Beef Bandung</t>
  </si>
  <si>
    <t>fahriJl</t>
  </si>
  <si>
    <t>okbeefjkt@gmail.com</t>
  </si>
  <si>
    <t>14/02/2020</t>
  </si>
  <si>
    <t>Bakso Sapi Afang</t>
  </si>
  <si>
    <t>Pak Marcus</t>
  </si>
  <si>
    <t>Afangbasosapi@gmail.com</t>
  </si>
  <si>
    <t>18/03/2020</t>
  </si>
  <si>
    <t>HPJ Mart</t>
  </si>
  <si>
    <t>16/09/2019</t>
  </si>
  <si>
    <t>Pak Anggit</t>
  </si>
  <si>
    <t>813-2518-0600</t>
  </si>
  <si>
    <t>putrautama962@gmail.com</t>
  </si>
  <si>
    <t>14/04/2020</t>
  </si>
  <si>
    <t>Irama Utama Electronics</t>
  </si>
  <si>
    <t>27/03/2020</t>
  </si>
  <si>
    <t>Pak Steven</t>
  </si>
  <si>
    <t>iu.electronics2@gmail.com</t>
  </si>
  <si>
    <t>Karena tidak bisa memilih 2 gudang ketika input penjualan</t>
  </si>
  <si>
    <t>20/04/2020</t>
  </si>
  <si>
    <t>LunaVet Indonesia</t>
  </si>
  <si>
    <t>17/01/2020</t>
  </si>
  <si>
    <t>pak Dimas</t>
  </si>
  <si>
    <t>lunavet.id@gmail.com</t>
  </si>
  <si>
    <t>ifuture</t>
  </si>
  <si>
    <t>22/04/2020</t>
  </si>
  <si>
    <t>29/04/2020</t>
  </si>
  <si>
    <t>Toko Setrika Uap Bali</t>
  </si>
  <si>
    <t>28/01/2020</t>
  </si>
  <si>
    <t xml:space="preserve">Pak Vendra </t>
  </si>
  <si>
    <t>0813-5366-6121</t>
  </si>
  <si>
    <t>setrikauapbali@gmail.com</t>
  </si>
  <si>
    <t xml:space="preserve">FB </t>
  </si>
  <si>
    <t>Ganfi</t>
  </si>
  <si>
    <t>Pak Gatot</t>
  </si>
  <si>
    <t>only.an4@gmail.com</t>
  </si>
  <si>
    <t>Wenis Coffe &amp; Bar</t>
  </si>
  <si>
    <t>Pak Kadek</t>
  </si>
  <si>
    <t>Sakina Textile</t>
  </si>
  <si>
    <t>31/10/2019</t>
  </si>
  <si>
    <t>Pak Miky</t>
  </si>
  <si>
    <t>819-4911-2767</t>
  </si>
  <si>
    <t xml:space="preserve">miky5253@gmail.com
</t>
  </si>
  <si>
    <t>15/05/2020</t>
  </si>
  <si>
    <t>Toko Semadi</t>
  </si>
  <si>
    <t>bu ayu</t>
  </si>
  <si>
    <t>0361)4712594</t>
  </si>
  <si>
    <t>ayusuartini3@gmail.com</t>
  </si>
  <si>
    <t>Brokat Bali Murah</t>
  </si>
  <si>
    <t>Pak Nito</t>
  </si>
  <si>
    <t>brokatbalimurah@gmail.com</t>
  </si>
  <si>
    <t>PT. CIPTA KARASA NUSANTARA</t>
  </si>
  <si>
    <t>Joy</t>
  </si>
  <si>
    <t>Sulis Tekstil</t>
  </si>
  <si>
    <t>27/12/2018</t>
  </si>
  <si>
    <t>Pak Sulis</t>
  </si>
  <si>
    <t>LOKA KULINER</t>
  </si>
  <si>
    <t>24/11/2019</t>
  </si>
  <si>
    <t xml:space="preserve">Pak Dewa
</t>
  </si>
  <si>
    <t>they_gunkz@yahoo.co.id</t>
  </si>
  <si>
    <t>FB Marketplace</t>
  </si>
  <si>
    <t>Ponsel Market</t>
  </si>
  <si>
    <t>15/01/2020</t>
  </si>
  <si>
    <t>yogiewiadnyana@gmail.com</t>
  </si>
  <si>
    <t>17/07/2020</t>
  </si>
  <si>
    <t>Matronic</t>
  </si>
  <si>
    <t>Uus Rusandy</t>
  </si>
  <si>
    <t>matronicbrand@gmail.com</t>
  </si>
  <si>
    <t>Tidak ada respon dari client</t>
  </si>
  <si>
    <t>Moson Bali</t>
  </si>
  <si>
    <t>Pak made</t>
  </si>
  <si>
    <t>iwapratama9@gmail.com</t>
  </si>
  <si>
    <t>Reseler pak Md. dharma</t>
  </si>
  <si>
    <t>Lily Tekstil</t>
  </si>
  <si>
    <t>17/07/2018</t>
  </si>
  <si>
    <t>Pak yunus</t>
  </si>
  <si>
    <t>yunusfakhri@gmail.com</t>
  </si>
  <si>
    <t xml:space="preserve">Campus Coffee Pontianak </t>
  </si>
  <si>
    <t>Adhitya Teguh</t>
  </si>
  <si>
    <t>Boom Fishing</t>
  </si>
  <si>
    <t>20/10/2018</t>
  </si>
  <si>
    <t>pak Wisnu</t>
  </si>
  <si>
    <t>Boomfishing21@gmail.com</t>
  </si>
  <si>
    <t>20/07/2020</t>
  </si>
  <si>
    <t>Vanvo Palembang PTC</t>
  </si>
  <si>
    <t>Pak Apri</t>
  </si>
  <si>
    <t>0711-365066</t>
  </si>
  <si>
    <t>vanvopalembangptc@gmail.com</t>
  </si>
  <si>
    <t>Jhra Collection</t>
  </si>
  <si>
    <t>angkringan.kaulamuda@gmail.com</t>
  </si>
  <si>
    <t>Toko SMS</t>
  </si>
  <si>
    <t>M.Huzefa</t>
  </si>
  <si>
    <t>huJifasaifuddin@gmail.com</t>
  </si>
  <si>
    <t>Lapak Lama</t>
  </si>
  <si>
    <t>Bobby</t>
  </si>
  <si>
    <t>081314986015</t>
  </si>
  <si>
    <t>lapaklamaowner@yahoo.com</t>
  </si>
  <si>
    <t>GoAds</t>
  </si>
  <si>
    <t>Syihab Corner</t>
  </si>
  <si>
    <t>syihabcorner.sc@gmail.com</t>
  </si>
  <si>
    <t>27/08/2020</t>
  </si>
  <si>
    <t>Pak Husain Ishak</t>
  </si>
  <si>
    <t>0821-4422-3313</t>
  </si>
  <si>
    <t>husain.ishak@gmail.com</t>
  </si>
  <si>
    <t>FidanJ Collection</t>
  </si>
  <si>
    <t>29/08/2020</t>
  </si>
  <si>
    <t>Pak Wildan</t>
  </si>
  <si>
    <t>0813-5849-3359</t>
  </si>
  <si>
    <t>wldanardiansyah@gmail.com</t>
  </si>
  <si>
    <t>City Aksesoris</t>
  </si>
  <si>
    <t>Pak Ket San</t>
  </si>
  <si>
    <t>melvingibson728@gmail.com</t>
  </si>
  <si>
    <t>pak eko</t>
  </si>
  <si>
    <t>iFuture Cellular</t>
  </si>
  <si>
    <t>ifuture.shop@outlook.com</t>
  </si>
  <si>
    <t>20/10/2020</t>
  </si>
  <si>
    <t>Promate</t>
  </si>
  <si>
    <t>Ibu Malika</t>
  </si>
  <si>
    <t>malika@cworld.id</t>
  </si>
  <si>
    <t>VPS + 4 User + 2 Outlet</t>
  </si>
  <si>
    <t>PT Mikolindo Cemerlang</t>
  </si>
  <si>
    <t>22/08/2019</t>
  </si>
  <si>
    <t>857-3749-8250</t>
  </si>
  <si>
    <t>mc.chandra0119@gmail.com</t>
  </si>
  <si>
    <t>Pak Yoga</t>
  </si>
  <si>
    <t>Paket Private Server</t>
  </si>
  <si>
    <t>SC CW</t>
  </si>
  <si>
    <t>CW</t>
  </si>
  <si>
    <t>terry@cworld.id</t>
  </si>
  <si>
    <t>Multi outlet + label barcode</t>
  </si>
  <si>
    <t>Wsell</t>
  </si>
  <si>
    <t>30/01/2020</t>
  </si>
  <si>
    <t>Pak Johanes</t>
  </si>
  <si>
    <t>myjoez@gmail.com</t>
  </si>
  <si>
    <t>Paket S 6 bulan</t>
  </si>
  <si>
    <t>Kiosku</t>
  </si>
  <si>
    <t>18/10/2019</t>
  </si>
  <si>
    <t>Pak Suudi</t>
  </si>
  <si>
    <t>suudi01@gmail.com</t>
  </si>
  <si>
    <t>reseler pak ian</t>
  </si>
  <si>
    <t>Korina</t>
  </si>
  <si>
    <t>ayuyin@yahoo.com</t>
  </si>
  <si>
    <t>Kontrak 1 Tahun : 06-01-2019</t>
  </si>
  <si>
    <t>Tigrom</t>
  </si>
  <si>
    <t>Mbak Lia</t>
  </si>
  <si>
    <t>museoberoi@gmail.com</t>
  </si>
  <si>
    <t>Pak Riza</t>
  </si>
  <si>
    <t>25/02/2021</t>
  </si>
  <si>
    <t>CV. Sumber Bali</t>
  </si>
  <si>
    <t>Mr. Wally</t>
  </si>
  <si>
    <t>brezel@sumber-bali.com</t>
  </si>
  <si>
    <t>Other</t>
  </si>
  <si>
    <t>Tidak ada respon dari client, setelah maji hedar keluar pak waly juga tidak bisa di hubungi</t>
  </si>
  <si>
    <t>24-02-202</t>
  </si>
  <si>
    <t>Daenk Hasta</t>
  </si>
  <si>
    <t>Daenk Bungsu</t>
  </si>
  <si>
    <t>daenk.bungsu7@gmail.com</t>
  </si>
  <si>
    <t>Paket S + 1 user 3 bulan, nilai kontrak 350.000</t>
  </si>
  <si>
    <t>APPLE TEAM</t>
  </si>
  <si>
    <t>Nilai Kontrak sekarang Rp.500.000,-</t>
  </si>
  <si>
    <t>24-02-2021</t>
  </si>
  <si>
    <t>RNY Rumah Dupa Bali</t>
  </si>
  <si>
    <t>24/01/2020</t>
  </si>
  <si>
    <t>ibu reny</t>
  </si>
  <si>
    <t>Infornygroup.bali@gmail.com</t>
  </si>
  <si>
    <t>16-02-2021</t>
  </si>
  <si>
    <t>PT. TIRTA ANGGUR UTAMA</t>
  </si>
  <si>
    <t>Gek Ayu</t>
  </si>
  <si>
    <t>tirtaanggurbali@gmail.com</t>
  </si>
  <si>
    <t>reseler Pak Alit SHP</t>
  </si>
  <si>
    <t>23-04-2021</t>
  </si>
  <si>
    <t>Lestari Chicken Fresh Bekasi (beliayambekasi.erzap.com)</t>
  </si>
  <si>
    <t>19/03/2021</t>
  </si>
  <si>
    <t>Mbak Marina Dee</t>
  </si>
  <si>
    <t>inatonny2508@gmail.com</t>
  </si>
  <si>
    <t>Private Server + 3 Outlet : nilai kontrak : 1.950.000</t>
  </si>
  <si>
    <t>satu lagi coffe spot</t>
  </si>
  <si>
    <t>Pak Deden</t>
  </si>
  <si>
    <t>hcuktaruna@gmail.com</t>
  </si>
  <si>
    <t>15-03-2021</t>
  </si>
  <si>
    <t>Royal Furniture</t>
  </si>
  <si>
    <t>Bhai Helmi</t>
  </si>
  <si>
    <t>agandorday46@gmail.com</t>
  </si>
  <si>
    <t>Tidak ada admin yang jalankan sistem</t>
  </si>
  <si>
    <t>Waroenk Mamank</t>
  </si>
  <si>
    <t>22/07/2020</t>
  </si>
  <si>
    <t>Pak Amin</t>
  </si>
  <si>
    <t>waroenkmamank@gmail.com</t>
  </si>
  <si>
    <t>18-05-2021</t>
  </si>
  <si>
    <t>Indoimportir.com</t>
  </si>
  <si>
    <t>18/12/2019</t>
  </si>
  <si>
    <t xml:space="preserve">Pak Ridwan </t>
  </si>
  <si>
    <t>ridwanmustaqim789@gmail.com</t>
  </si>
  <si>
    <t>Pak boby lapaklama</t>
  </si>
  <si>
    <t>Nilai Kontrak : Rp. 500.000</t>
  </si>
  <si>
    <t>Mantra Coffee &amp; Eatery</t>
  </si>
  <si>
    <t>22/10/2020</t>
  </si>
  <si>
    <t>Pak Jamal</t>
  </si>
  <si>
    <t>mantracoffee.eatery@gmail.com</t>
  </si>
  <si>
    <t>paket S 6 bulan</t>
  </si>
  <si>
    <t>Lestari ACC</t>
  </si>
  <si>
    <t>Pak Solehudin</t>
  </si>
  <si>
    <t>62 857-2011-5181</t>
  </si>
  <si>
    <t xml:space="preserve">solihudin57@ymail.com </t>
  </si>
  <si>
    <t>Remaja Car Wash dan Kedai Kopi 99</t>
  </si>
  <si>
    <t>Bu Rehana</t>
  </si>
  <si>
    <t>Remaaja99@gmail.com</t>
  </si>
  <si>
    <t>28-05-2021</t>
  </si>
  <si>
    <t>Fedofone</t>
  </si>
  <si>
    <t>27/11/2020</t>
  </si>
  <si>
    <t>Febrinaldo</t>
  </si>
  <si>
    <t>fedofone077@gmail.com</t>
  </si>
  <si>
    <t>Nilai Kontrak : 550.000</t>
  </si>
  <si>
    <t>14-06-2021</t>
  </si>
  <si>
    <t>19-06-2021</t>
  </si>
  <si>
    <t>Melinda Store</t>
  </si>
  <si>
    <t>19/09/2020</t>
  </si>
  <si>
    <t>Pak Tommy</t>
  </si>
  <si>
    <t xml:space="preserve"> tomsi2003@gmail.com</t>
  </si>
  <si>
    <t>Nilai Kontrak : Rp. 850.000</t>
  </si>
  <si>
    <t>Ada beberapa fitur yang mereka butuhkan belum ada di erzap, tapi mereka tidak info fiturnya apa</t>
  </si>
  <si>
    <t>Toko Konika</t>
  </si>
  <si>
    <t>26/06/2020</t>
  </si>
  <si>
    <t>Mbak Purnia</t>
  </si>
  <si>
    <t>858-5763-9268</t>
  </si>
  <si>
    <t>komangpurnia3@gmail.com</t>
  </si>
  <si>
    <t>18-07-2021</t>
  </si>
  <si>
    <t>CC Parfume</t>
  </si>
  <si>
    <t>16/07/2020</t>
  </si>
  <si>
    <t>Ibu Cristie</t>
  </si>
  <si>
    <t>studiomakanan@gmail.com</t>
  </si>
  <si>
    <t>Tidak ada kabar, wa dan telpon tidak di respon</t>
  </si>
  <si>
    <t>Mishka Baby &amp; Kids</t>
  </si>
  <si>
    <t>Ibu Tisha</t>
  </si>
  <si>
    <t>mishkababyshop@yahoo.com</t>
  </si>
  <si>
    <t>Rp.400.000</t>
  </si>
  <si>
    <t>30-08-2021</t>
  </si>
  <si>
    <t>PT. Rimantara Putra Persada</t>
  </si>
  <si>
    <t>15-07-2021</t>
  </si>
  <si>
    <t>Pak Tri</t>
  </si>
  <si>
    <t>812-9835-5536</t>
  </si>
  <si>
    <t>tri.rimantara@gmail.com</t>
  </si>
  <si>
    <t>Instagram Ads</t>
  </si>
  <si>
    <t>Paket Private Server + 1 outlet + 2 user</t>
  </si>
  <si>
    <t>THE BLOUSE</t>
  </si>
  <si>
    <t>Pak Mayo</t>
  </si>
  <si>
    <t>theblouse.jkt@gmail.com</t>
  </si>
  <si>
    <t>Paket S 3 Bulan : nilai kontrak : 300.000</t>
  </si>
  <si>
    <t>Belum cocok dengan akunting erzap</t>
  </si>
  <si>
    <t>PT Wapa Trida Jaya</t>
  </si>
  <si>
    <t>Bu Irene</t>
  </si>
  <si>
    <t>087782955099</t>
  </si>
  <si>
    <t>wapatridajaya@gmail.com</t>
  </si>
  <si>
    <t>Paket S</t>
  </si>
  <si>
    <t>27-11-2021</t>
  </si>
  <si>
    <t>Qitacom</t>
  </si>
  <si>
    <t>18/06/2021</t>
  </si>
  <si>
    <t>Pak Ade</t>
  </si>
  <si>
    <t>857-2472-3999</t>
  </si>
  <si>
    <t>kitakom@gmail.com</t>
  </si>
  <si>
    <t>Facebook Ads</t>
  </si>
  <si>
    <t>Paket Private Server + 4 outlet + 2 user kontrak 2.200.000</t>
  </si>
  <si>
    <t>Warung Armani</t>
  </si>
  <si>
    <t>30/11/2020</t>
  </si>
  <si>
    <t xml:space="preserve">Gus Santa </t>
  </si>
  <si>
    <t>idabagussanta77@gmail.com</t>
  </si>
  <si>
    <t>Paket Micro 1 tahun</t>
  </si>
  <si>
    <t>warung sepi, belum pakai sistem</t>
  </si>
  <si>
    <t>Warung Thor</t>
  </si>
  <si>
    <t>30/10/2018</t>
  </si>
  <si>
    <t>info@tamaharumcottages.com</t>
  </si>
  <si>
    <t>Nilai Kontrak : 100.000</t>
  </si>
  <si>
    <t>warung sepi, belum lanjut berlangganan sistem</t>
  </si>
  <si>
    <t>CV. Ilham Sejahtera Abadi</t>
  </si>
  <si>
    <t>22/06/2021</t>
  </si>
  <si>
    <t>Pak Adhytya</t>
  </si>
  <si>
    <t>cvisa@theconnector.id</t>
  </si>
  <si>
    <t>Paket S + 1 outlet + 1 gudang + 1 user + 1 toko marketplace 3 bulan,, nilai kontrak 700.000</t>
  </si>
  <si>
    <t>Tidak mau Berlangganan bulanan, maunya lifetime</t>
  </si>
  <si>
    <t>25-01-2022</t>
  </si>
  <si>
    <t>Lets Go Gelato</t>
  </si>
  <si>
    <t>24/05/2019</t>
  </si>
  <si>
    <t>Pak Angga</t>
  </si>
  <si>
    <t>Pos.letsgogelato@gmail.com</t>
  </si>
  <si>
    <t>web</t>
  </si>
  <si>
    <t>Nilai Sewa: Rp 700.000 ( paket S + 2 outlet + 2 user )</t>
  </si>
  <si>
    <t>Souvenir Moment</t>
  </si>
  <si>
    <t>19/06/2019</t>
  </si>
  <si>
    <t>Ibu Wiwik</t>
  </si>
  <si>
    <t>wiwik.putrii@gmail.com</t>
  </si>
  <si>
    <t>Kamsia Boba Ubung</t>
  </si>
  <si>
    <t>18/06/2020</t>
  </si>
  <si>
    <t>Pak Nanda</t>
  </si>
  <si>
    <t>852-8972-2205</t>
  </si>
  <si>
    <t>Kamsiabobaawik@gmail.com</t>
  </si>
  <si>
    <t>Bhai riJ</t>
  </si>
  <si>
    <t>Wok Hey!</t>
  </si>
  <si>
    <t>Jerry Onna</t>
  </si>
  <si>
    <t>ashellekaryn@gmail.com</t>
  </si>
  <si>
    <t xml:space="preserve">Paket Micro </t>
  </si>
  <si>
    <t>PT. LINTAS BATAS BALI</t>
  </si>
  <si>
    <t>25/11/2020</t>
  </si>
  <si>
    <t>Mr. Christoph</t>
  </si>
  <si>
    <t>info@balidairy.com</t>
  </si>
  <si>
    <t>Paket S 3 bulan</t>
  </si>
  <si>
    <t>BlelengeCorner</t>
  </si>
  <si>
    <t>817-4748-954</t>
  </si>
  <si>
    <t>blelengecornerbali@gmail.com</t>
  </si>
  <si>
    <t>Pak Rajesh</t>
  </si>
  <si>
    <t>Lalala Salon</t>
  </si>
  <si>
    <t>22/12/2020</t>
  </si>
  <si>
    <t>Eca</t>
  </si>
  <si>
    <t>816-584-888</t>
  </si>
  <si>
    <t>lalala.beautysalon@gmail.com</t>
  </si>
  <si>
    <t>Paket Basic + 1 user 1 tahun</t>
  </si>
  <si>
    <t>Dichaian</t>
  </si>
  <si>
    <t>Bu Diza</t>
  </si>
  <si>
    <t>emailnyadichaian1@gmail.com</t>
  </si>
  <si>
    <t>Centrum Adv</t>
  </si>
  <si>
    <t>14/11/2019</t>
  </si>
  <si>
    <t>ShannyJ@yahoo.com</t>
  </si>
  <si>
    <t>VPS + RAM 1Gb + 2 Outlet + 13 User + 6 Gudang = 3.250.000</t>
  </si>
  <si>
    <t>Fox and Bunny</t>
  </si>
  <si>
    <t>Bu Novia</t>
  </si>
  <si>
    <t>finance.foxandbunny@gmail.com</t>
  </si>
  <si>
    <t>Toko sepi, belum pakai sistem, kembali pembukuan manual</t>
  </si>
  <si>
    <t>19-03-2022</t>
  </si>
  <si>
    <t>PT. Karsa Usadha Barak Bali</t>
  </si>
  <si>
    <t>17/02/2021</t>
  </si>
  <si>
    <t>IR I MADE WIJANARKA R</t>
  </si>
  <si>
    <t>usadabarak@gmail.com</t>
  </si>
  <si>
    <t>Bu Ari Baliyoni</t>
  </si>
  <si>
    <t>Paket S + 1 User 1 Tahun, nilai kontrak 350.000</t>
  </si>
  <si>
    <t>Cuman kontrak selama covid</t>
  </si>
  <si>
    <t>24-03-2022</t>
  </si>
  <si>
    <t>Gula Kopi Bali</t>
  </si>
  <si>
    <t>22/02/2021</t>
  </si>
  <si>
    <t>Pak Adyt</t>
  </si>
  <si>
    <t>adytjr@gmail.com</t>
  </si>
  <si>
    <t>Dari Warung Thor</t>
  </si>
  <si>
    <t>Tidak ada kabar lagi dari paknya</t>
  </si>
  <si>
    <t>26-03-2022</t>
  </si>
  <si>
    <t>Djaja Abadi</t>
  </si>
  <si>
    <t>Pak Nico</t>
  </si>
  <si>
    <t xml:space="preserve">Fb </t>
  </si>
  <si>
    <t>Karena tidak ada respon dari maji hedar, jadi paknya ganti sistem, sudah saya follow up agar pakai erzap lagi tapi paknya belum mau</t>
  </si>
  <si>
    <t>23-03-2022</t>
  </si>
  <si>
    <t>JCoffee</t>
  </si>
  <si>
    <t>23-02-2021</t>
  </si>
  <si>
    <t>Bu Praba</t>
  </si>
  <si>
    <t>h.prabaviswandari33@gmail.com</t>
  </si>
  <si>
    <t>Paket Basic 1 Tahun : nilai kontrak 100.000</t>
  </si>
  <si>
    <t>Gabung dengan Private Server Baliyoni</t>
  </si>
  <si>
    <t>PT Lets Go Gelato Indonesia</t>
  </si>
  <si>
    <t>09/01/0201</t>
  </si>
  <si>
    <t>Pak Alvin</t>
  </si>
  <si>
    <t>08-1111-87979</t>
  </si>
  <si>
    <t>letsgogelato@gmail.com</t>
  </si>
  <si>
    <t>Noa Manga</t>
  </si>
  <si>
    <t>Pak Kris</t>
  </si>
  <si>
    <t>896-0470-0007</t>
  </si>
  <si>
    <t>bayukristiawan69@gmail.com</t>
  </si>
  <si>
    <t>Liya Kebaya</t>
  </si>
  <si>
    <t>Pak Effendy</t>
  </si>
  <si>
    <t>liyakebaya@gmail.com</t>
  </si>
  <si>
    <t>Ehsan</t>
  </si>
  <si>
    <t>Paket S + 3 toko marketplace nilai kontrak : 500.000 / bulan</t>
  </si>
  <si>
    <t>Warung Kopi Gajah Mada</t>
  </si>
  <si>
    <t>Pak Murtaja</t>
  </si>
  <si>
    <t>murtaja_71@yahoo.co.id</t>
  </si>
  <si>
    <t>Tidak ada kabar lagi dari maji mur</t>
  </si>
  <si>
    <t>New Raj Gorden &amp; Interior</t>
  </si>
  <si>
    <t>Pak Firos Syaifuddin</t>
  </si>
  <si>
    <t>newrajinterior@gmail.com</t>
  </si>
  <si>
    <t>Paket S 1 Bulan, Nilai kontrak : 300.000</t>
  </si>
  <si>
    <t>Belum mau lanjut pakai sistem</t>
  </si>
  <si>
    <t>24-04-2022</t>
  </si>
  <si>
    <t>Xie Boba</t>
  </si>
  <si>
    <t>23/04/2021</t>
  </si>
  <si>
    <t>Pak Enggi</t>
  </si>
  <si>
    <t>ryanmul83@gmail.com</t>
  </si>
  <si>
    <t>25-04-2022</t>
  </si>
  <si>
    <t>Estimon.id</t>
  </si>
  <si>
    <t>Zulhamdi</t>
  </si>
  <si>
    <t>estimon.id@gmail.com</t>
  </si>
  <si>
    <t>DM Mebel</t>
  </si>
  <si>
    <t>Paket S 6 bulan, nilai kontrak : Rp. 300.000</t>
  </si>
  <si>
    <t>Tidak ada kabar, dan memang selalu seperti ini, closing bagus kontaknya, setelah closing tidak pernah balas wa dan telpon sampai churn</t>
  </si>
  <si>
    <t>Q Mart Swalayan</t>
  </si>
  <si>
    <t>28/05/2021</t>
  </si>
  <si>
    <t>811-740-905</t>
  </si>
  <si>
    <t>Paket Private Server upgrade 1,9 juta + 6 user + 1 gudang + olzap 1 tahun kontrak jadi 2.3 juta</t>
  </si>
  <si>
    <t>Harum Fajar</t>
  </si>
  <si>
    <t>14/01/2020</t>
  </si>
  <si>
    <t>Pak Robby</t>
  </si>
  <si>
    <t>62 813-3037-3373</t>
  </si>
  <si>
    <t>harumfajargianyar@gmail.com</t>
  </si>
  <si>
    <t>VPS upgrade ram 5 GB  + 9 user</t>
  </si>
  <si>
    <t>13/05/2020</t>
  </si>
  <si>
    <t>Pak Husain</t>
  </si>
  <si>
    <t>821-4422-3313</t>
  </si>
  <si>
    <t>PSBB Store</t>
  </si>
  <si>
    <t>16/04/2021</t>
  </si>
  <si>
    <t>812-3747-5999</t>
  </si>
  <si>
    <t>arya.krishna110610@gmail.com</t>
  </si>
  <si>
    <t>Paket S 1 tahun + Olzap</t>
  </si>
  <si>
    <t>Ide Kaori</t>
  </si>
  <si>
    <t>Bu Kaori</t>
  </si>
  <si>
    <t>idekaoriresto@gmail.com</t>
  </si>
  <si>
    <t>25-06-2022</t>
  </si>
  <si>
    <t>BIG SLURP</t>
  </si>
  <si>
    <t>22-06-2021</t>
  </si>
  <si>
    <t>Mbak Linda</t>
  </si>
  <si>
    <t>finance.bigslurp@gmail.com</t>
  </si>
  <si>
    <t>Pak Cok Krisna</t>
  </si>
  <si>
    <t>Cafe Tutup</t>
  </si>
  <si>
    <t>28-07-2022</t>
  </si>
  <si>
    <t>J&amp;T EXPRESS GATOT SUBROTO</t>
  </si>
  <si>
    <t>rezekiduasaudara8@gmail.com</t>
  </si>
  <si>
    <t xml:space="preserve">Paket S 1 Bulan : niai kontrak 300.000 </t>
  </si>
  <si>
    <t>Toko tutup</t>
  </si>
  <si>
    <t>13-01-2022</t>
  </si>
  <si>
    <t>KARTAGO SELULER</t>
  </si>
  <si>
    <t>Pak Yulipen</t>
  </si>
  <si>
    <t>blackberrybangkinang@gmail.com</t>
  </si>
  <si>
    <t>Paket S 3 Bulan : nilai kontrak : 300.000, lupa saya pindahkan ke menu CHURN</t>
  </si>
  <si>
    <t>Pacu</t>
  </si>
  <si>
    <t>18-08-2021</t>
  </si>
  <si>
    <t>Pak Khaidir</t>
  </si>
  <si>
    <t>idinnacid@gmail.com</t>
  </si>
  <si>
    <t>Paket S + 2 user 1 Tahun, Nilai kontrak : 400.000</t>
  </si>
  <si>
    <t>Toko sepi, belum bisa lanjut berlangganan sistem</t>
  </si>
  <si>
    <t>Merveileux</t>
  </si>
  <si>
    <t>23/09/2020</t>
  </si>
  <si>
    <t>Pak Yoyok</t>
  </si>
  <si>
    <t>merveileux91@gmail.com</t>
  </si>
  <si>
    <t>Kurangi 2 user, Paket S 3 Bulan, nilai kontrak : 300.000</t>
  </si>
  <si>
    <t>Xiloba Franchise Basic</t>
  </si>
  <si>
    <t>Pak Dana</t>
  </si>
  <si>
    <t>iwayanfund@gmail.com</t>
  </si>
  <si>
    <t>Paket Basic + 1 outlet 1 tahun nilai kontrak sekarang 100.000</t>
  </si>
  <si>
    <t>PT. Mahardika Gusti Anugerah</t>
  </si>
  <si>
    <t>31-07-2021</t>
  </si>
  <si>
    <t>Bu Maya</t>
  </si>
  <si>
    <t>sunshinebali2020@gmail.com</t>
  </si>
  <si>
    <t>Taman Kopi Bali</t>
  </si>
  <si>
    <t>Kak Aga</t>
  </si>
  <si>
    <t>812-3677-6660</t>
  </si>
  <si>
    <t>tamankopibali@gmail.com</t>
  </si>
  <si>
    <t>Tiara Gatzu</t>
  </si>
  <si>
    <t>pak Hendro</t>
  </si>
  <si>
    <t>Paket Private Server, nilai kontrak : 1.990.000</t>
  </si>
  <si>
    <t>IDExpress Official</t>
  </si>
  <si>
    <t>Paket S + 6 user 1 Bulan</t>
  </si>
  <si>
    <t>PT. HARI HARI UNTUNG</t>
  </si>
  <si>
    <t>Pak Hadi</t>
  </si>
  <si>
    <t>Hadinata.yapputra@gmail.com</t>
  </si>
  <si>
    <t>paket private server + 3outlets + 8user nilai kontrak : 2.840.000 / bulan</t>
  </si>
  <si>
    <t>Jepun Ayu Salon(pajak)</t>
  </si>
  <si>
    <t>Pak Made Arditya</t>
  </si>
  <si>
    <t>813-3788-8518</t>
  </si>
  <si>
    <t>made.arditiya@gmail.com</t>
  </si>
  <si>
    <t>Paket S 1 tahun + 1 user nilai 350.000</t>
  </si>
  <si>
    <t>Diba Grosir Tangerang</t>
  </si>
  <si>
    <t>Mbak Erni</t>
  </si>
  <si>
    <t>dibagrosirtangerang@gmail.com</t>
  </si>
  <si>
    <t>Paket M 1 tahun + 1 outlet</t>
  </si>
  <si>
    <t>Raffa Telur</t>
  </si>
  <si>
    <t>Pak Heri</t>
  </si>
  <si>
    <t>fahririza53@yahoo.com</t>
  </si>
  <si>
    <t>Paket S  nilai kontrak 300.000</t>
  </si>
  <si>
    <t>Xiloba Franchise Micro</t>
  </si>
  <si>
    <t>Paket Micro + 2 outlet 1 tahun nilai kontrak sekarang 150.000</t>
  </si>
  <si>
    <t>Pernak Pernik</t>
  </si>
  <si>
    <t>16/09/2020</t>
  </si>
  <si>
    <t>tokopernakpernik.tpp@gmail.com</t>
  </si>
  <si>
    <t>Naufal</t>
  </si>
  <si>
    <t>Pak Haris</t>
  </si>
  <si>
    <t>083114270497</t>
  </si>
  <si>
    <t>Ajik Gadget</t>
  </si>
  <si>
    <t>Pak Gus De</t>
  </si>
  <si>
    <t>GUSDEBHASMARA1@GMAIL.COM</t>
  </si>
  <si>
    <t>DevStore</t>
  </si>
  <si>
    <t>CV. MAJU MURAH MAKMUR</t>
  </si>
  <si>
    <t>Pak Ahmad Syafe'i</t>
  </si>
  <si>
    <t>cvmajumurahmakmur@gmail.com</t>
  </si>
  <si>
    <t>Google Ads</t>
  </si>
  <si>
    <t>PT. INDO KIMIA ABADI</t>
  </si>
  <si>
    <t>18-10-2021</t>
  </si>
  <si>
    <t>Pak Ryan</t>
  </si>
  <si>
    <t>ryandiaztan@indokimiaabadi.com</t>
  </si>
  <si>
    <t>Paket S + 4 User 1 Tahun</t>
  </si>
  <si>
    <t>south formed</t>
  </si>
  <si>
    <t>18/12/2020</t>
  </si>
  <si>
    <t>Yohanes</t>
  </si>
  <si>
    <t>kaospolosputih@gmail.com</t>
  </si>
  <si>
    <t>Paket S + 1000 produk 6 bulan, nilai kontrak : 400.000</t>
  </si>
  <si>
    <t>Toko sepi, belum mampu lanjut berlangganan, jika sudah bagus lagi pemasukan akan lanjut berlangganan lagi</t>
  </si>
  <si>
    <t>TMB Retail (PT. Trisatya Media Berkat)</t>
  </si>
  <si>
    <t>20/11/2021</t>
  </si>
  <si>
    <t>Pak Azun</t>
  </si>
  <si>
    <t>tmb.tigamajubersama@gmail.com</t>
  </si>
  <si>
    <t>Paket S + 1 Toko marketplace 1 tahun, nilai kontrak : 400.000</t>
  </si>
  <si>
    <t>sudah jadi 1 akun yaitu PT. Gemilang Satwa Indonesia</t>
  </si>
  <si>
    <t>Sumber Agung (paket S)</t>
  </si>
  <si>
    <t>22-07-2021</t>
  </si>
  <si>
    <t>Pak Andik</t>
  </si>
  <si>
    <t>cvsumberagung13@gmail.com</t>
  </si>
  <si>
    <t>Paket S perbulan, nilai kontrak 300.000</t>
  </si>
  <si>
    <t>Akun untuk pajak, sudah di non aktifkan</t>
  </si>
  <si>
    <t>1 Days Bakery</t>
  </si>
  <si>
    <t>Pak Nurman</t>
  </si>
  <si>
    <t>813-1635-5482</t>
  </si>
  <si>
    <t>laporan.reymetal@gmail.com</t>
  </si>
  <si>
    <t>PT. Gemilang Satwa Indonesia (OLD)</t>
  </si>
  <si>
    <t>Pak Edrick</t>
  </si>
  <si>
    <t>Upgrade paket ke paket M, paket M + 1 toko marketplace, Nilai Kontrak : 600.000</t>
  </si>
  <si>
    <t>iColor Store</t>
  </si>
  <si>
    <t>30-06-2022</t>
  </si>
  <si>
    <t>Paket Private Server + 1 outlet + 3 gudang + 5 user nilai kontrak : 2.690.000</t>
  </si>
  <si>
    <t>PT. Trisatya Media Berkat</t>
  </si>
  <si>
    <t>R&amp;R Garment</t>
  </si>
  <si>
    <t>Paket Private Server Upgrade, kontrak jadi 1.990 + 1 outlet + 1 user, nilai kontrak : 2.190.000</t>
  </si>
  <si>
    <t>Palu Makeup</t>
  </si>
  <si>
    <t>24-01-2022</t>
  </si>
  <si>
    <t>dw.arjuna@gmail.com</t>
  </si>
  <si>
    <t>Paket M 1 Tahun : Nilai kontrak : 500.000</t>
  </si>
  <si>
    <t>Tidak ada kabar dari pak rahmat, berapa kali saya kunjungi tidak bersedia bertemu</t>
  </si>
  <si>
    <t>PT.Faisal Group Indonesia</t>
  </si>
  <si>
    <t>Pak Frans Faisal</t>
  </si>
  <si>
    <t>fgroupindonesia.adm@gmail.com</t>
  </si>
  <si>
    <t>Panca Utama (cabang Sumber Agung)</t>
  </si>
  <si>
    <t>Paket S 1 bulan</t>
  </si>
  <si>
    <t>Tokonya sudah tutup</t>
  </si>
  <si>
    <t>Delish.Co</t>
  </si>
  <si>
    <t>Bu Amelia</t>
  </si>
  <si>
    <t>818-0558-7781</t>
  </si>
  <si>
    <t>trisnaamelia@icloud.com</t>
  </si>
  <si>
    <t>Pondok Cell</t>
  </si>
  <si>
    <t>13/10/2018</t>
  </si>
  <si>
    <t xml:space="preserve">Pak Christian </t>
  </si>
  <si>
    <t>christiancandrahalim@gmail.com</t>
  </si>
  <si>
    <t>nilai kontrak saar ini : Rp. 2.890.000</t>
  </si>
  <si>
    <t>Pindah ke Panel</t>
  </si>
  <si>
    <t>Burhani Lima Tiga</t>
  </si>
  <si>
    <t>Bhai Mufazal</t>
  </si>
  <si>
    <t>62813-4121-5000</t>
  </si>
  <si>
    <t>fadzalburhani@gmail.com</t>
  </si>
  <si>
    <t>Paket Private Server + 1 Outlet, Nilai Kontrak : 2.140.000</t>
  </si>
  <si>
    <t>Karena tidak ada admin, sekarang sudah closing lagi</t>
  </si>
  <si>
    <t>Cocoku</t>
  </si>
  <si>
    <t>19-04-2022</t>
  </si>
  <si>
    <t>Bu Putu</t>
  </si>
  <si>
    <t>819-9912-3199</t>
  </si>
  <si>
    <t>ptayudayanti@gmail.com</t>
  </si>
  <si>
    <t>pak agus</t>
  </si>
  <si>
    <t>Paket Basic 1 Tahun + 1 user, nilai kontrak : 150.000</t>
  </si>
  <si>
    <t>PT.Happi kosmetik indonesia</t>
  </si>
  <si>
    <t>21-04-2022</t>
  </si>
  <si>
    <t>Bu wina</t>
  </si>
  <si>
    <t>mms.design86@gmail.com</t>
  </si>
  <si>
    <t>Paket Basic 1 tahun , nilai kontrak : 100.000/bulan</t>
  </si>
  <si>
    <t>PT.Sukses Visual Indonesia</t>
  </si>
  <si>
    <t>812-8170-3462</t>
  </si>
  <si>
    <t>edrick.graphic@gmail.com</t>
  </si>
  <si>
    <t>Client ERZAP</t>
  </si>
  <si>
    <t>Tempe Krezi</t>
  </si>
  <si>
    <t>Pak Patria</t>
  </si>
  <si>
    <t>62 877-2262-2008</t>
  </si>
  <si>
    <t>Tempekrezi@gmail.com</t>
  </si>
  <si>
    <t>Dekayu</t>
  </si>
  <si>
    <t>paket S 3 bulan : nilai kontrak : 300.000</t>
  </si>
  <si>
    <t>Tidak ada respon dari paknya</t>
  </si>
  <si>
    <t>Laundry Ku</t>
  </si>
  <si>
    <t>29-04-2022</t>
  </si>
  <si>
    <t>28/09/2018</t>
  </si>
  <si>
    <t>Tambah 1000 produk : Nilai Kontrak Rp.2.450.000</t>
  </si>
  <si>
    <t>Pindah ke Private Server</t>
  </si>
  <si>
    <t>Labrumt MotorBike</t>
  </si>
  <si>
    <t>30-03-2022</t>
  </si>
  <si>
    <t>Pak Ikbal Maricar</t>
  </si>
  <si>
    <t>ckristin_natalia@yahoo.com</t>
  </si>
  <si>
    <t>Dapoer Bamecha</t>
  </si>
  <si>
    <t>Pak Ketut Gede</t>
  </si>
  <si>
    <t>62 812-3783-1665</t>
  </si>
  <si>
    <t>dapoerbamecha@gmail.com</t>
  </si>
  <si>
    <t>Bertemu ketika meeting dengan Kado Bajoe</t>
  </si>
  <si>
    <t>Paket S + 1 User 1 Tahun, Nilai kontrak : 350.000</t>
  </si>
  <si>
    <t>Toko sepi, jadi masih kembali pembukuan manual</t>
  </si>
  <si>
    <t>Choco Jelly Indonesia</t>
  </si>
  <si>
    <t>16-04-2022</t>
  </si>
  <si>
    <t>Pak Roni</t>
  </si>
  <si>
    <t>62 813-6510-3069</t>
  </si>
  <si>
    <t>rxu020317@gmail.com</t>
  </si>
  <si>
    <t>Akun tambahan dari xu group, churn karena sudah tidak digunakan</t>
  </si>
  <si>
    <t>CV.Indo Java Land</t>
  </si>
  <si>
    <t>15-03-2022</t>
  </si>
  <si>
    <t>Pak Sansan</t>
  </si>
  <si>
    <t>erzap@javalandcoffee.id</t>
  </si>
  <si>
    <t>Paket Private Server + 12 outlet + 14 user +1 gudang total kontrak : 4.590.000</t>
  </si>
  <si>
    <t>Uthe Grosir Cibinong</t>
  </si>
  <si>
    <t>Pak Dedi</t>
  </si>
  <si>
    <t>uthegrosircibinong@gmail.com</t>
  </si>
  <si>
    <t>Paket M 1 Tahun +1outlet +2user +8pegawai +label disain, NIlai Kontrak : 1.120.000</t>
  </si>
  <si>
    <t>MARGASARI APOTEK</t>
  </si>
  <si>
    <t>Bu Lulu</t>
  </si>
  <si>
    <t>margasariapt789@gmail.com</t>
  </si>
  <si>
    <t>Paket Bisnis + 1toko market place, nilai kontrak : 790.000</t>
  </si>
  <si>
    <t>Uthe AllFresh</t>
  </si>
  <si>
    <t>ddjen990@gmail.com</t>
  </si>
  <si>
    <t>Paket Bisnis +1 outlet +2 user + label barcode, nilai kontrak : 1.190.000</t>
  </si>
  <si>
    <t>UTHE BEKASI</t>
  </si>
  <si>
    <t>Pak deddy</t>
  </si>
  <si>
    <t>shakilla.minul@gmail.com</t>
  </si>
  <si>
    <t>Paket Bisnis + label disainer 1 tahun, nilai kontrak : 940.000</t>
  </si>
  <si>
    <t>Pura Pura Ponsel</t>
  </si>
  <si>
    <t>17-05-2022</t>
  </si>
  <si>
    <t>Pak Gusti Adiarta</t>
  </si>
  <si>
    <t>info.purapuraponsel@gmail.com</t>
  </si>
  <si>
    <t>Paket S + 2 user, nilai kontrak : 400.000 / bulan</t>
  </si>
  <si>
    <t>JCT Com Store</t>
  </si>
  <si>
    <t>28-05-2022</t>
  </si>
  <si>
    <t>Pak Yohan Budi</t>
  </si>
  <si>
    <t>info.jcconnect@gmail.com</t>
  </si>
  <si>
    <t>Xiloba Jasri Karangasem</t>
  </si>
  <si>
    <t>877-6261-9666</t>
  </si>
  <si>
    <t>rajeshmahavira2014@gmail.com</t>
  </si>
  <si>
    <t xml:space="preserve">Paket Basic 1 tahun + 1 outlet nilai kontrak sekarang 200.000 </t>
  </si>
  <si>
    <t>Toko Makmur</t>
  </si>
  <si>
    <t>Pak Herman</t>
  </si>
  <si>
    <t xml:space="preserve"> 812-4702-9088</t>
  </si>
  <si>
    <t>hermantoyap@gmail.com</t>
  </si>
  <si>
    <t>Paket Bisnis 1 tahun nilai kontrak : 690.000</t>
  </si>
  <si>
    <t>CV Thomas Voltindo Adhidaya</t>
  </si>
  <si>
    <t>21-07-2022</t>
  </si>
  <si>
    <t>Pak Dixon</t>
  </si>
  <si>
    <t>dickythomas1997@gmail.com</t>
  </si>
  <si>
    <t>Paket Bisnis + 2 gudang + 4 user + 1000 produk, nilai kontrak : 1.190.000 / bulan</t>
  </si>
  <si>
    <t>Legato Corporation</t>
  </si>
  <si>
    <t>28-06-2022</t>
  </si>
  <si>
    <t>Pak Gerry</t>
  </si>
  <si>
    <t>admin@legatocorporation.com</t>
  </si>
  <si>
    <t>Paket M + 1 user nilai kontrak : 550.000 /bulan</t>
  </si>
  <si>
    <t>Toko DJ Electrical</t>
  </si>
  <si>
    <t>17-08-2022</t>
  </si>
  <si>
    <t>Ibu Ayu Hartini</t>
  </si>
  <si>
    <t>ah.280510@gmail.com</t>
  </si>
  <si>
    <t>Paket stater 1 tahun</t>
  </si>
  <si>
    <t>Juara Produk</t>
  </si>
  <si>
    <t>15/06/2020</t>
  </si>
  <si>
    <t>Mbak Redina</t>
  </si>
  <si>
    <t xml:space="preserve"> 817-1718-1816</t>
  </si>
  <si>
    <t>juaraproduk78@gmail.com</t>
  </si>
  <si>
    <t>Paket S 1 tahun + 1 outlet, nilai kontrak 450.000 per bulan</t>
  </si>
  <si>
    <t>Winod Official</t>
  </si>
  <si>
    <t>Mas Riyan</t>
  </si>
  <si>
    <t xml:space="preserve"> 813-1757-0985</t>
  </si>
  <si>
    <t>riyanardiansah99@gmail.com</t>
  </si>
  <si>
    <t>Paket Private Server + 10 Outlet + 8 User, nilai kontrak : 3.890.000</t>
  </si>
  <si>
    <t>CV. Bellona Mandiri</t>
  </si>
  <si>
    <t>Pak Wayan</t>
  </si>
  <si>
    <t>62 821-8787-2354</t>
  </si>
  <si>
    <t>maji hasan palu</t>
  </si>
  <si>
    <t>Paket Private Server + 4 Outlet, nilai kontrak : 2.590.000</t>
  </si>
  <si>
    <t>Setelah ganti kepala toko, kepala toko yang baru mau semua alur dan hasil akuntingnya sesuai yang mereka buat</t>
  </si>
  <si>
    <t>VELOVE</t>
  </si>
  <si>
    <t>22/02/2020</t>
  </si>
  <si>
    <t>harissanjaya14@gmail.com</t>
  </si>
  <si>
    <t>Pak Bobi lapaklama</t>
  </si>
  <si>
    <t>Paket S + 1 Outlet : Nilai Kontrak : Rp. 450.000</t>
  </si>
  <si>
    <t>Tokonya tutup</t>
  </si>
  <si>
    <t>Xiloba Supplier Basic</t>
  </si>
  <si>
    <t>819-3305-6727</t>
  </si>
  <si>
    <t>Carnivora Meatshop</t>
  </si>
  <si>
    <t>13/10/2019</t>
  </si>
  <si>
    <t>Pak Adya</t>
  </si>
  <si>
    <t>firstclassadya@gmail.com</t>
  </si>
  <si>
    <t>Paket S 1 Tahun, nilai kontrak 300.000</t>
  </si>
  <si>
    <t>Tidak ada kabar, paknya tidak respon</t>
  </si>
  <si>
    <t>Sumber Textile</t>
  </si>
  <si>
    <t>Delima Textile</t>
  </si>
  <si>
    <t>22/03/2018</t>
  </si>
  <si>
    <t>Ibu rahayu</t>
  </si>
  <si>
    <t>0361-235446</t>
  </si>
  <si>
    <t>anuradhabali710@gmail.com</t>
  </si>
  <si>
    <t>Paket Bisnis 6 bulan, nilai kontrak : Rp. 690.000</t>
  </si>
  <si>
    <t>Golden Inori</t>
  </si>
  <si>
    <t>27-07-2021</t>
  </si>
  <si>
    <t>Bu Ina</t>
  </si>
  <si>
    <t>golden.inori.bali@gmail.com</t>
  </si>
  <si>
    <t>Paket S + 1 Outlet + 2 User 1 Tahun, nilai kontrak : 550.000</t>
  </si>
  <si>
    <t xml:space="preserve">kopi zeen </t>
  </si>
  <si>
    <t xml:space="preserve">Pak keke </t>
  </si>
  <si>
    <t>Pindah ke Private Server, PIC Hedar</t>
  </si>
  <si>
    <t>di teruskan oleh Hedar</t>
  </si>
  <si>
    <t>PT. Padma Sari Pangan (BLUEBAND)</t>
  </si>
  <si>
    <t>14/12/2021</t>
  </si>
  <si>
    <t>sudah tidak pegang blueband lagi, jadi akun blueband churn</t>
  </si>
  <si>
    <t>CV. Permata Bolmong</t>
  </si>
  <si>
    <t>27/11/2021</t>
  </si>
  <si>
    <t>Ikbal Alamri</t>
  </si>
  <si>
    <t>Permataacc08@gmail.com</t>
  </si>
  <si>
    <t>Paket S + 2 User +1outlet 1 Tahun, nilai kontrak : 550.000</t>
  </si>
  <si>
    <t>toko nya sepi, pak iqbal di hubungi tidak di respon</t>
  </si>
  <si>
    <t>PT. PREDMET CONSTRUCTION BALI</t>
  </si>
  <si>
    <t>ivan shamrai</t>
  </si>
  <si>
    <t>putuuayuu18@gmail.com</t>
  </si>
  <si>
    <t>Paket Bisnis + 4outlet, nilai kontrak : 1.290.000</t>
  </si>
  <si>
    <t>ganti menggunakan oddo karena menggunakan ko</t>
  </si>
  <si>
    <t>XU GROUP</t>
  </si>
  <si>
    <t>xugroup999@gmail.com</t>
  </si>
  <si>
    <t>Tambah 1 Outlet, nilai kontrak : 1.750.000</t>
  </si>
  <si>
    <t>Toko sepi, pembukuan untuk sementara manual</t>
  </si>
  <si>
    <t>Timi Pulsa</t>
  </si>
  <si>
    <t>16-02-2022</t>
  </si>
  <si>
    <t>fajar.sos1@gmail.com</t>
  </si>
  <si>
    <t>Youtube</t>
  </si>
  <si>
    <t>Paket S 1 Tahun, nilai kontrak : 300.000</t>
  </si>
  <si>
    <t>di hubungi tidak di respon, kalau di lihat dari penjualan nya kemungkinan toko nya sepi</t>
  </si>
  <si>
    <t>SBTailor</t>
  </si>
  <si>
    <t>17-01-2022</t>
  </si>
  <si>
    <t>Bu Ami Permata</t>
  </si>
  <si>
    <t>ami.permata@yahoo.com</t>
  </si>
  <si>
    <t>SB taylor per tahun ini udah tidak beroprasi lagi, ini sudah di hubungi mulai januari</t>
  </si>
  <si>
    <t>Legris Home</t>
  </si>
  <si>
    <t>19-02-2022</t>
  </si>
  <si>
    <t>Bu Alfita</t>
  </si>
  <si>
    <t>saleslegrishomejpr@gmail.com</t>
  </si>
  <si>
    <t>Pak Nurcahyo</t>
  </si>
  <si>
    <t>Paket M + 2 Outlet + 1 Tokok marketplace 1 Tahun : nilai kontrak : 900.000</t>
  </si>
  <si>
    <t>toko sepi, belum mampu berlangganan erzap</t>
  </si>
  <si>
    <t>Morodadi Joyo</t>
  </si>
  <si>
    <t>29/03/2019</t>
  </si>
  <si>
    <t>morodadijoyo45@gmail.com</t>
  </si>
  <si>
    <t>Paket S + 1 gudang</t>
  </si>
  <si>
    <t>Bowling Kitchen</t>
  </si>
  <si>
    <t>28/12/2020</t>
  </si>
  <si>
    <t>Ibu Rina</t>
  </si>
  <si>
    <t>bowllingid@gmail.com</t>
  </si>
  <si>
    <t>TB BERKAH JAYA MAKMUR</t>
  </si>
  <si>
    <t>17/04.2021</t>
  </si>
  <si>
    <t>tbhs.1799@gmail.com</t>
  </si>
  <si>
    <t>bu novi belum bisa di hubungi, wa dan no biasa tidak aktif</t>
  </si>
  <si>
    <t>private</t>
  </si>
  <si>
    <t>CV. SUMO SURYA PERKASA</t>
  </si>
  <si>
    <t>sumo.suryaperkasa@outlook.com</t>
  </si>
  <si>
    <t>Private Server +5 Outlet +8 User. Total Kontrak : 3.140.000</t>
  </si>
  <si>
    <t>Lombok Barat</t>
  </si>
  <si>
    <t>Karya Harja</t>
  </si>
  <si>
    <t>Yoga Dharmawan</t>
  </si>
  <si>
    <t>Private Server, Nilai Kontrak : 1.990.000/Bulan</t>
  </si>
  <si>
    <t>Sakina Furniture</t>
  </si>
  <si>
    <t>Rosan Sabir</t>
  </si>
  <si>
    <t>62 812-4279-261</t>
  </si>
  <si>
    <t>rosan_palu@yahoo.com</t>
  </si>
  <si>
    <t>Paket Bisnis 3 Bulan, nilai kontrak 690.000</t>
  </si>
  <si>
    <t>MQ</t>
  </si>
  <si>
    <t>20/08/2019</t>
  </si>
  <si>
    <t>Pak Abin</t>
  </si>
  <si>
    <t>813-8697-0555</t>
  </si>
  <si>
    <t>abin.555@yahoo.com</t>
  </si>
  <si>
    <t>Sumber Agung</t>
  </si>
  <si>
    <t>18/02/2021</t>
  </si>
  <si>
    <t>Andi sucipto</t>
  </si>
  <si>
    <t>sumberagung13@gmail.com</t>
  </si>
  <si>
    <t>Private Server : nilai kontrak : 1.500.000</t>
  </si>
  <si>
    <t>tidak memberi alasan</t>
  </si>
  <si>
    <t>nilai kontrak 300.000</t>
  </si>
  <si>
    <t>Nina Gallery</t>
  </si>
  <si>
    <t>Zarina Zakiuddin</t>
  </si>
  <si>
    <t>62 878-5288-6915</t>
  </si>
  <si>
    <t>nina.gallery.bali@gmail.com</t>
  </si>
  <si>
    <t>PREDMET FURNITURE</t>
  </si>
  <si>
    <t>Pak Ari</t>
  </si>
  <si>
    <t>62 817-626-245</t>
  </si>
  <si>
    <t>arifanisukrowi@gmail.com</t>
  </si>
  <si>
    <t>Paket Bisnis +1 gudang , nilai kontrak : 790.000</t>
  </si>
  <si>
    <t>TOPE COSMETIC</t>
  </si>
  <si>
    <t>Bu Neli</t>
  </si>
  <si>
    <t>nelly.hartini.nh@gmail.com</t>
  </si>
  <si>
    <t>Taskamera Indonesia</t>
  </si>
  <si>
    <t>Ibu Maria</t>
  </si>
  <si>
    <t>taskameraid@yahoo.com</t>
  </si>
  <si>
    <t>upgrade dari paket S ke M, paket M + 1 outlet + 1 gudang, nilai kontrak : 750.000</t>
  </si>
  <si>
    <t>Biaya erzap mahal, jadi beralih ke sistem yang biayanya lebih murah, saat ini beralih menggunakan sistem Jubelio</t>
  </si>
  <si>
    <t>PT. KAMPUNG PUTRA AGRO</t>
  </si>
  <si>
    <t>22/01/2020</t>
  </si>
  <si>
    <t>kampungputraagro@gmail.com</t>
  </si>
  <si>
    <t>Omset Toko lagi turun, jadi sementara pembukuannya manual menggunakan excel</t>
  </si>
  <si>
    <t>Mukena Rose</t>
  </si>
  <si>
    <t>ibn.syekh92@gmail.com</t>
  </si>
  <si>
    <t>Paket Bisnis +label designer 1 tahun, nilai kontrak : 940.000/ bulan</t>
  </si>
  <si>
    <t>Surakarta</t>
  </si>
  <si>
    <t>PT.Yudha Eka Semesta Wisata</t>
  </si>
  <si>
    <t>Anoki</t>
  </si>
  <si>
    <t>Paket Starter 1 tahun,nilai kontrak : 390.000 / bulan</t>
  </si>
  <si>
    <t>New Raj Collection</t>
  </si>
  <si>
    <t>Firos</t>
  </si>
  <si>
    <t>Bhai riza</t>
  </si>
  <si>
    <t>Paket bisnis,3 bulan diskon 40%,nilai kontrak 1.242.000</t>
  </si>
  <si>
    <t>Surya Cell</t>
  </si>
  <si>
    <t>Pak dedy mulyana</t>
  </si>
  <si>
    <t>suryacell.bali3@gmail.com</t>
  </si>
  <si>
    <t>Nusa Hijau</t>
  </si>
  <si>
    <t>Pak Yoyo</t>
  </si>
  <si>
    <t>yosalit@gmail.com</t>
  </si>
  <si>
    <t>Purwakarta</t>
  </si>
  <si>
    <t>CV. KARASA NUSANTARA</t>
  </si>
  <si>
    <t>29-06-2021</t>
  </si>
  <si>
    <t>Pak Rezha Noviana</t>
  </si>
  <si>
    <t>sotosedari@gmail.com</t>
  </si>
  <si>
    <t>tambah 1 outlet dan 2 user, nilai kontrak : 600.000</t>
  </si>
  <si>
    <t>Rejo Tani</t>
  </si>
  <si>
    <t>rejotani.makmur@gmail.com</t>
  </si>
  <si>
    <t>Jombang</t>
  </si>
  <si>
    <t>Hasna Delta Karya</t>
  </si>
  <si>
    <t>24-08-2022</t>
  </si>
  <si>
    <t>Indra Hidayat</t>
  </si>
  <si>
    <t>hadeka.deltadaily@gmail.com</t>
  </si>
  <si>
    <t>Paket Bisnis nilai kontrak : 690.000/bulan</t>
  </si>
  <si>
    <t xml:space="preserve">Pondok Accessories </t>
  </si>
  <si>
    <t>Pak Christian</t>
  </si>
  <si>
    <t>Paket Bisnis + 3000 produk + 4 outlet + 5 user + 1 Gudang, nilai kontrak : 1.940.000</t>
  </si>
  <si>
    <t>Tanah Bumbu</t>
  </si>
  <si>
    <t>Bantaeng</t>
  </si>
  <si>
    <t>Mandiri Jaya Service</t>
  </si>
  <si>
    <t>Pak Andri</t>
  </si>
  <si>
    <t>62 822-3716-7118</t>
  </si>
  <si>
    <t>andriagustin63@gmail.com</t>
  </si>
  <si>
    <t>Paket Starter 1 tahun : 390.000 / bulan</t>
  </si>
  <si>
    <t>Paket Bisnis 1 tahun : 690.000 / bulan</t>
  </si>
  <si>
    <t>Legian Lounge</t>
  </si>
  <si>
    <t>Anita</t>
  </si>
  <si>
    <t>anitawirawan515@gmail.com</t>
  </si>
  <si>
    <t>iFiXStore</t>
  </si>
  <si>
    <t>Pak Sutiono</t>
  </si>
  <si>
    <t>62 812-7702-1999</t>
  </si>
  <si>
    <t>Paket Bisnis 1 Tahun</t>
  </si>
  <si>
    <t>Mierasisnack</t>
  </si>
  <si>
    <t>Najwa</t>
  </si>
  <si>
    <t>hjnajwa7@gmail.com</t>
  </si>
  <si>
    <t>Paket Bisnis +1 outlet  +1 gudang +label designer +1user 1 tahun, nilai kontrak : 1,240,000/ bulan</t>
  </si>
  <si>
    <t>pindah akun panel cv</t>
  </si>
  <si>
    <t>UD. Jala Sutra</t>
  </si>
  <si>
    <t>15-10-2021</t>
  </si>
  <si>
    <t>Bu Desak</t>
  </si>
  <si>
    <t>pwahyudi11@gmail.com</t>
  </si>
  <si>
    <t>Pak wira - Satvika</t>
  </si>
  <si>
    <t>Paket S + 2 outlet + 2 User 1 Tahun, nilai kontrak : 700.000</t>
  </si>
  <si>
    <t>Pondokcell Hp - Cloud</t>
  </si>
  <si>
    <t>25-03-2022</t>
  </si>
  <si>
    <t>pondokcellgroup@gmail.com</t>
  </si>
  <si>
    <t>Niilai Kontrak : 1.050.000</t>
  </si>
  <si>
    <t>pindah ke accurate, karena mau menghemat harga software</t>
  </si>
  <si>
    <t>Apotek Sejahtera</t>
  </si>
  <si>
    <t>Christian Candra Halim</t>
  </si>
  <si>
    <t>febriana27021992@gmail.com</t>
  </si>
  <si>
    <t>Paket S + 1000 produk 3 bulan</t>
  </si>
  <si>
    <t>Kalimantan Tengah</t>
  </si>
  <si>
    <t>Kotawaringin</t>
  </si>
  <si>
    <t>Orion Bakery</t>
  </si>
  <si>
    <t>Pak Ahmad</t>
  </si>
  <si>
    <t>852-3758-5881</t>
  </si>
  <si>
    <t>Miss Liza</t>
  </si>
  <si>
    <t>BORNEO REPAIR INDONESIA</t>
  </si>
  <si>
    <t>Hery</t>
  </si>
  <si>
    <t>62 838-0593-5204</t>
  </si>
  <si>
    <t>borneorepairoffice@gmail.com</t>
  </si>
  <si>
    <t>Paket Bisnis 1 Tahun + 1 Outlet + 3 Gudang + 2 User,  Nilai Kontrak : Rp 1.240.000/Bulan</t>
  </si>
  <si>
    <t>XPY LCD Factory</t>
  </si>
  <si>
    <t>Miss Candy</t>
  </si>
  <si>
    <t>m1789840386@gmail.com</t>
  </si>
  <si>
    <t>Bhai riza / bima</t>
  </si>
  <si>
    <t>Paket Bisnis 1 tahun + 1 gudang, nilai kontrak : 790.000 / bulan</t>
  </si>
  <si>
    <t>IRAMA UTAMA ELECTRONICS</t>
  </si>
  <si>
    <t>62 812-5609-5888</t>
  </si>
  <si>
    <t>iu.electronics@gmail.com</t>
  </si>
  <si>
    <t>Paket Bisnis 1 tahun, nilai kontrak : 8.280.000</t>
  </si>
  <si>
    <t>Kapuas</t>
  </si>
  <si>
    <t>Makyung Sentosa Pangan</t>
  </si>
  <si>
    <t>21-12-2021</t>
  </si>
  <si>
    <t>Pak Abdul Razak</t>
  </si>
  <si>
    <t>62 882-6155-0112</t>
  </si>
  <si>
    <t>rajak1112@gmail.com</t>
  </si>
  <si>
    <t>Paket S + 1 outlet + 1 Gudang + 4 user + 2 toko marketplace 3 Bulan : nilai kontrak : 950.000</t>
  </si>
  <si>
    <t>DEVstore Bali</t>
  </si>
  <si>
    <t>Pak Vendy</t>
  </si>
  <si>
    <t>devstorebali@gmail.com</t>
  </si>
  <si>
    <t>Paket S + 2 outlet + 1 gudang + 2 user + 1 toko Marketplace, nilai kontrak 900.000 / bulan</t>
  </si>
  <si>
    <t>Sagi Sutera Cemerlang</t>
  </si>
  <si>
    <t>23-12-2021</t>
  </si>
  <si>
    <t>Ibu Mery</t>
  </si>
  <si>
    <t>Paket starter /bulan, nilai kontrak : 390.000</t>
  </si>
  <si>
    <t>Karawang</t>
  </si>
  <si>
    <t>Gemilang Maju Sejahtera</t>
  </si>
  <si>
    <t>62 818-0698-0808</t>
  </si>
  <si>
    <t>redinapuspitasari.gms@gmail.com</t>
  </si>
  <si>
    <t>Paket Bisnis 1 tahun</t>
  </si>
  <si>
    <t>iHolic</t>
  </si>
  <si>
    <t>Pak Dian</t>
  </si>
  <si>
    <t>iHolic.id@gmail.com</t>
  </si>
  <si>
    <t>Paket S /Tahun, Nilai kontrak : 300.000</t>
  </si>
  <si>
    <t>iusedphone / Phone Market</t>
  </si>
  <si>
    <t>MertaJati</t>
  </si>
  <si>
    <t>Made Gandra/Gede Budiyasa</t>
  </si>
  <si>
    <t>62 822-3617-7790</t>
  </si>
  <si>
    <t>Paket Bisnis 1 Tahun + 1 Outlet + 3 User , Nilai Kontrak : Rp 990.000/Bulan</t>
  </si>
  <si>
    <t>Sari Mart</t>
  </si>
  <si>
    <t>Vera Wulandari Anwar</t>
  </si>
  <si>
    <t>info.sarimart@gmail.com</t>
  </si>
  <si>
    <t>Pudinamart</t>
  </si>
  <si>
    <t>STARLIGHT KREATIF</t>
  </si>
  <si>
    <t>Pak Agung</t>
  </si>
  <si>
    <t>starlightfinance8a@gmail.com</t>
  </si>
  <si>
    <t>Facebook</t>
  </si>
  <si>
    <t>Paket M  1 Tahun, Nilai kontrak : 500.000</t>
  </si>
  <si>
    <t>BEJULAI</t>
  </si>
  <si>
    <t>Raechan Yoga</t>
  </si>
  <si>
    <t>Private Server + 1 Outlet + 1 User, Total 2.490.000</t>
  </si>
  <si>
    <t>Malaka</t>
  </si>
  <si>
    <t>Ok Beef Jakarta</t>
  </si>
  <si>
    <t>26/01/2019</t>
  </si>
  <si>
    <t>BERKAH JAYA</t>
  </si>
  <si>
    <t>SURYANTO</t>
  </si>
  <si>
    <t>berkahjayabypas@gmail.com</t>
  </si>
  <si>
    <t>ONIX FRAGRANCE</t>
  </si>
  <si>
    <t>Gherdi</t>
  </si>
  <si>
    <t>62 822-1046-8687</t>
  </si>
  <si>
    <t>onixfragrance@gmail.com</t>
  </si>
  <si>
    <t>Private Server. Nilai Kontrak Rp 1.990.000</t>
  </si>
  <si>
    <t>Igadget Bali</t>
  </si>
  <si>
    <t>Mustafa</t>
  </si>
  <si>
    <t>62 857-2208-8888</t>
  </si>
  <si>
    <t>Paket Bisnis 6 Bulan + 1 Gudang . Nilai Kontrak : 1.090.000 / Bulan</t>
  </si>
  <si>
    <t>Tidak ada admin yang operasikan sistem, jika sudah dapat admin akan berlangganan kembali</t>
  </si>
  <si>
    <t>Target Omzet</t>
  </si>
  <si>
    <t>Expired</t>
  </si>
  <si>
    <t>Target Private</t>
  </si>
  <si>
    <t>Running</t>
  </si>
  <si>
    <t>TEAM</t>
  </si>
  <si>
    <t>New Leads</t>
  </si>
  <si>
    <t>Positive</t>
  </si>
  <si>
    <t>Closing</t>
  </si>
  <si>
    <t>Avg Bulan</t>
  </si>
  <si>
    <t>Total</t>
  </si>
  <si>
    <t>Return</t>
  </si>
  <si>
    <t>Achived</t>
  </si>
  <si>
    <t>Kunjungan Lokal</t>
  </si>
  <si>
    <t>Rp</t>
  </si>
  <si>
    <t>Custom</t>
  </si>
  <si>
    <t>OLZAP</t>
  </si>
  <si>
    <t>APPS OLZAP</t>
  </si>
  <si>
    <t>Share</t>
  </si>
  <si>
    <t>Januari
 26 Des - 25 Jan</t>
  </si>
  <si>
    <t>Februari
 26 Jan - 25 Feb</t>
  </si>
  <si>
    <t>2</t>
  </si>
  <si>
    <t>Maret
 26 Feb - 25 Mar</t>
  </si>
  <si>
    <t>1</t>
  </si>
  <si>
    <t>April
 26 Mar - 25 Apr</t>
  </si>
  <si>
    <t>Mei
 26 Apr - 17 Mei</t>
  </si>
  <si>
    <t>Juni
 18 Mei - 25 Jun</t>
  </si>
  <si>
    <t>Juli
 26 Jun - 25 Jul</t>
  </si>
  <si>
    <t>Agustus
 26 Jul - 25 Agus</t>
  </si>
  <si>
    <t>Sept
 26 Agus - 25 Sept</t>
  </si>
  <si>
    <t>Nama Sales</t>
  </si>
  <si>
    <t>No</t>
  </si>
  <si>
    <t>Leads Date</t>
  </si>
  <si>
    <t>First Contact</t>
  </si>
  <si>
    <t>Date</t>
  </si>
  <si>
    <t>Conversation</t>
  </si>
  <si>
    <t>Meeting</t>
  </si>
  <si>
    <t>Offering</t>
  </si>
  <si>
    <t>Rejected</t>
  </si>
  <si>
    <t>Daftar Demo</t>
  </si>
  <si>
    <t>Aster Kosmetik</t>
  </si>
  <si>
    <t>star sport</t>
  </si>
  <si>
    <t>Pak Simon</t>
  </si>
  <si>
    <t>DM IG</t>
  </si>
  <si>
    <t>Monika</t>
  </si>
  <si>
    <t>Pak Dudek</t>
  </si>
  <si>
    <t>Museiccollection Sneaker Store</t>
  </si>
  <si>
    <t>Teguh Rusdianto</t>
  </si>
  <si>
    <t>Cuan Gadget</t>
  </si>
  <si>
    <t>Tentrem wijoyo</t>
  </si>
  <si>
    <t>Stefany octora</t>
  </si>
  <si>
    <t>PT Angkasa Multi Logistik</t>
  </si>
  <si>
    <t>PT PRIMA MEDISIA INDONESIA</t>
  </si>
  <si>
    <t>daftar Demo</t>
  </si>
  <si>
    <t>Lesehan Fege</t>
  </si>
  <si>
    <t>PT Kreasi Cerita Inspiratif</t>
  </si>
  <si>
    <t>WARUNG IBU IDAH</t>
  </si>
  <si>
    <t>blackmarketmyid</t>
  </si>
  <si>
    <t>CV SERAMBIRASA</t>
  </si>
  <si>
    <t>AZETA QUA</t>
  </si>
  <si>
    <t>iParts Apple Service</t>
  </si>
  <si>
    <t>Indoberkat Mart</t>
  </si>
  <si>
    <t>TANADOANG TEKNIK</t>
  </si>
  <si>
    <t>APOTEK YAN FAREL</t>
  </si>
  <si>
    <t>Erfestore</t>
  </si>
  <si>
    <t>Cv Feninda Cakrawala</t>
  </si>
  <si>
    <t>Toko Elektronik Amali</t>
  </si>
  <si>
    <t>TOKO HALAL</t>
  </si>
  <si>
    <t>APOTEK SEHAT</t>
  </si>
  <si>
    <t>aneka boga</t>
  </si>
  <si>
    <t>SDJ_COLLECTION ONLINE SHOP</t>
  </si>
  <si>
    <t>iFOUR</t>
  </si>
  <si>
    <t>PT. SUKSES BANGUN JAYA</t>
  </si>
  <si>
    <t>Wilson1t</t>
  </si>
  <si>
    <t>Didot</t>
  </si>
  <si>
    <t>Annisa Kosmetik</t>
  </si>
  <si>
    <t>Maria Ulfah</t>
  </si>
  <si>
    <t>Dita Great Scott</t>
  </si>
  <si>
    <t>Toko Mas Rizki</t>
  </si>
  <si>
    <t>Toko Bersama Sekumpul</t>
  </si>
  <si>
    <t>ggstore</t>
  </si>
  <si>
    <t>CV Berkarya Bersama Warna</t>
  </si>
  <si>
    <t>Consultant Niaga Jaya</t>
  </si>
  <si>
    <t>D bottleshop</t>
  </si>
  <si>
    <t>24 Plus</t>
  </si>
  <si>
    <t>Riau Barcode Pku</t>
  </si>
  <si>
    <t>Dionk Gadget</t>
  </si>
  <si>
    <t>FA Aboy</t>
  </si>
  <si>
    <t>WA Bhai Riza</t>
  </si>
  <si>
    <t>MJG</t>
  </si>
  <si>
    <t>MINI MARKET ANGEL</t>
  </si>
  <si>
    <t>Fang Lukito</t>
  </si>
  <si>
    <t>CV Karya Nata Mandiri</t>
  </si>
  <si>
    <t>Imin</t>
  </si>
  <si>
    <t>M Vivi Tendra</t>
  </si>
  <si>
    <t>3abassy</t>
  </si>
  <si>
    <t>Pak Ayi</t>
  </si>
  <si>
    <t>PT. Yama</t>
  </si>
  <si>
    <t>Warkop Mak Ilah</t>
  </si>
  <si>
    <t>Mbak Nilam</t>
  </si>
  <si>
    <t>Pak Galang</t>
  </si>
  <si>
    <t>Pak Andi Grandezza.id</t>
  </si>
  <si>
    <t>underprice</t>
  </si>
  <si>
    <t>Laime</t>
  </si>
  <si>
    <t>Raflesia Furniture</t>
  </si>
  <si>
    <t>Meta Whatsapp</t>
  </si>
  <si>
    <t>Pak Dedi PT. Rokan Inovasi Technology</t>
  </si>
  <si>
    <t>Pak Taufiq</t>
  </si>
  <si>
    <t>SMM</t>
  </si>
  <si>
    <t>Bu Fang Fang</t>
  </si>
  <si>
    <t>WRZ Cell</t>
  </si>
  <si>
    <t>PT Bali Wahyu Abadi</t>
  </si>
  <si>
    <t>Putri Grosir</t>
  </si>
  <si>
    <t>Edon Mart</t>
  </si>
  <si>
    <t>PT. CHEUNG KEE MATERIAL BANGUNAN</t>
  </si>
  <si>
    <t>TAHUN 2024</t>
  </si>
  <si>
    <t>nama usaha</t>
  </si>
  <si>
    <t>agen</t>
  </si>
  <si>
    <t>total</t>
  </si>
  <si>
    <t>fee</t>
  </si>
  <si>
    <t>paket</t>
  </si>
  <si>
    <t>jan</t>
  </si>
  <si>
    <t>feb</t>
  </si>
  <si>
    <t>mar</t>
  </si>
  <si>
    <t>apr</t>
  </si>
  <si>
    <t>mei</t>
  </si>
  <si>
    <t>jun</t>
  </si>
  <si>
    <t>jul</t>
  </si>
  <si>
    <t>agust</t>
  </si>
  <si>
    <t>sept</t>
  </si>
  <si>
    <t>okt</t>
  </si>
  <si>
    <t>nov</t>
  </si>
  <si>
    <t>des</t>
  </si>
  <si>
    <t>TnY</t>
  </si>
  <si>
    <t>blm</t>
  </si>
  <si>
    <t>note : bulan des 2023 belum</t>
  </si>
  <si>
    <t>bisnis</t>
  </si>
  <si>
    <t>note : fee per tahun</t>
  </si>
  <si>
    <t>f</t>
  </si>
  <si>
    <t xml:space="preserve">   </t>
  </si>
  <si>
    <t>Masukan</t>
  </si>
  <si>
    <t>Yes/No</t>
  </si>
  <si>
    <t>Keterangan</t>
  </si>
  <si>
    <t>Diamond Handphone</t>
  </si>
  <si>
    <t xml:space="preserve">Sebagian
</t>
  </si>
  <si>
    <t>Hak akses kunci backdate di semua transaksi</t>
  </si>
  <si>
    <t xml:space="preserve">Pembatasan retur pembelian barang sesuai stock di tiap gudang
</t>
  </si>
  <si>
    <t xml:space="preserve">Pada rekapitulasi pembayaran hutang pembelian, piutang supplier terlihat rincian tiap piutang nya
</t>
  </si>
  <si>
    <t>SC Kupang</t>
  </si>
  <si>
    <t>kwitansi mengikuti setingan kota pada tiap2 outlet</t>
  </si>
  <si>
    <t>pondok cell</t>
  </si>
  <si>
    <t>pemindahan barang tanpa edit di user penerima</t>
  </si>
  <si>
    <t>saya kurang mengerti maksudnya, ini masukan pondokcell ketika zaman maji hedar</t>
  </si>
  <si>
    <t>Rajawali Samsung</t>
  </si>
  <si>
    <t>Buku besar bisa dilihat beda bulan dgn rentang sebulan ( misal 10 nopember - 9 desember )</t>
  </si>
  <si>
    <t>N</t>
  </si>
  <si>
    <t>Sulit</t>
  </si>
  <si>
    <t>donload buku besar ke excel</t>
  </si>
  <si>
    <t>import produk dan stok partial by outlet , dgn urutan IMEI kebwah</t>
  </si>
  <si>
    <t>auto konversi ukuran di modul konversi ( misal 1kg = 1000gr )</t>
  </si>
  <si>
    <t>Sanny</t>
  </si>
  <si>
    <t>Input barang di PO via excel</t>
  </si>
  <si>
    <t xml:space="preserve">Pak Karno
</t>
  </si>
  <si>
    <t xml:space="preserve">Laporan stock opname seperti aktifitas produk ada informasi awal,masuk,keluar,jual,akhir,SO,selisih
</t>
  </si>
  <si>
    <t>penambahan filter suplier di rekap minimum stok</t>
  </si>
  <si>
    <t xml:space="preserve">histori log aktifitas konfirmasi ke customer oleh CS </t>
  </si>
  <si>
    <t>Rajawali HP</t>
  </si>
  <si>
    <t>tanggal jatuh tempo ditampilkan di hasil cetak A5</t>
  </si>
  <si>
    <t xml:space="preserve">Input Aset Lama via template </t>
  </si>
  <si>
    <t xml:space="preserve">SC </t>
  </si>
  <si>
    <t xml:space="preserve">Edit Data servis untuk CS ( misal : kesalahan input nama barang / IMEI / deskripsi ) </t>
  </si>
  <si>
    <t>Harga Jual Per Outlet ditampilkan di halaman awal manajemen data produk ( tampilannya bisa sprt stok, ketika diklik harga jual utamanya maka akan muncul harga per outletnya )</t>
  </si>
  <si>
    <t>Download rekap pembelian bisa seluruh outlet saat ini wajib memilih outlet pada filter</t>
  </si>
  <si>
    <t>ditambahkan menu rekap giro,karena banyak pembayaran dilakukan dengan giro, rekap giro di berikan ke konsultan pajak</t>
  </si>
  <si>
    <t>pada retur pembelian tanpa faktur, di tambahkan kolom potongan, karena harga barang retur di rubah sesuai harga terbaru tidak mengikuti harga lama</t>
  </si>
  <si>
    <t>Pembuatan template no faktur pajak sesuai kolom e faktur harum fajar</t>
  </si>
  <si>
    <t>Bassari Enterprise</t>
  </si>
  <si>
    <t>Permintaan print struk dalam bahasa inggris</t>
  </si>
  <si>
    <t>Tambahkan tombol surat jalan ketika Lihat atau Edit SO</t>
  </si>
  <si>
    <t>Tambahkan kolom total terpesan yang ambil data dari SO pada rekap stok</t>
  </si>
  <si>
    <t>API Rekap Servis</t>
  </si>
  <si>
    <t>Rekap Servis via web</t>
  </si>
  <si>
    <t>Citrouli</t>
  </si>
  <si>
    <t>Donlot data produk kurang laku ke excel atau print ke pdf</t>
  </si>
  <si>
    <t>Syihab</t>
  </si>
  <si>
    <t xml:space="preserve">Filter Group di rekap beban </t>
  </si>
  <si>
    <t>Penambahan modul potongan di hutang lain &amp; potongan lain tanpa mempengaruhi KAS</t>
  </si>
  <si>
    <t xml:space="preserve">Rajawali </t>
  </si>
  <si>
    <t xml:space="preserve">SN tampil di excel rekap retur </t>
  </si>
  <si>
    <t>Fuji Beras</t>
  </si>
  <si>
    <t>Tampilkan Produk pada rekap statisik penjualan per sales</t>
  </si>
  <si>
    <t>Laporan Pembayaran Hutang</t>
  </si>
  <si>
    <t>Laporan Pembayaran Piutang</t>
  </si>
  <si>
    <t>Saat melakukan retur pembelian dengan metode tanpa faktur, bisa memilih faktur mana yang di potong hutangnya</t>
  </si>
  <si>
    <t>Jepun Ayu Salon</t>
  </si>
  <si>
    <t>Diskon per produk terprint pada saat print dengan POS android</t>
  </si>
  <si>
    <t>Starlight</t>
  </si>
  <si>
    <t xml:space="preserve">status pesanan penjualan dimunculkan di filter rekap pesanan penjualan </t>
  </si>
  <si>
    <t>status yg seperti di SO penjualan dimunculkan juga di menu produksi ( agar tahu mana yg urgent dan mana yg statusnya biasa / normal )</t>
  </si>
  <si>
    <t>MRL</t>
  </si>
  <si>
    <t>Pada Erzap BI untuk tampilan Tipe Penjualannya bisa di buatkan menggunakan rupiah</t>
  </si>
  <si>
    <t>Penjualan —&gt; Laporan —&gt; Rekap Penjualan, usulan ditambahkan Rekapitulasi Penjualan Bruto sebelum diskon. kolom nya sudah ada namun rekapitulasi nya tidak ada</t>
  </si>
  <si>
    <t>Penjualan —&gt; Laporan —&gt; Rekap Penjualan (semua outlet), usulan ada rekapitulasi penjualan per outlet (penjualan bruto, diskon, faktur penjualan)</t>
  </si>
  <si>
    <t>Bisa dilihat di menu Akunting - Laporan - Rekap Laporan
Nilai Omset Penjualan dan Laba Rugi per Outlet dan Gabungan terlihat disana</t>
  </si>
  <si>
    <t>Penjualan —&gt; Laporan —&gt; Rekap Penjualan, di kolom terapat harga jual bruto dan diskon, namun jika di download ke excel, kolom penjualan bruto dan diskon tersebut tidak muncul</t>
  </si>
  <si>
    <t>Penjualan —&gt; Laporan. Usulan ada Statistik per Outlet dan Statistik per Kategori</t>
  </si>
  <si>
    <t>Email Laporan Rekap Penjualan&amp;Pembelian, usulan email berbentuk excel</t>
  </si>
  <si>
    <t>Email Laporan Rekap Stok, usulan ada kolom harga modal rata-rata dan harga jual</t>
  </si>
  <si>
    <t>Harga jual sudah tampil di excel</t>
  </si>
  <si>
    <t>Saat download data produk di data master - manajemen data, kalau bisa di buatkan agar bisa download semua jangan perhalaman, agar bisa menghemat waktu</t>
  </si>
  <si>
    <t>Bahaya untuk server, karena bisa hang</t>
  </si>
  <si>
    <t>Di buatkan filter untuk top pelanggan ( pelanggan yang sering belanja )</t>
  </si>
  <si>
    <t>Sementara waktu bisa coba pake menu Penjualan - Laporan - Statistik Pelanggan, donlot ke excel lalu sorting manual</t>
  </si>
  <si>
    <t>RajawaliHP</t>
  </si>
  <si>
    <t>Ditampilkan Filter Outlet di menu daftar aset , permudah pencarian aset per outlet</t>
  </si>
  <si>
    <t>Cellular World</t>
  </si>
  <si>
    <t>Penambahan MAKSIMUM JUMLAH POTONGAN POIN di bagian setingan poin pelanggan ( sementara ini hanya minimum yg ada )</t>
  </si>
  <si>
    <t>Stok Opname dgn metode bulk template ( agar lbh praktis dan cepat )</t>
  </si>
  <si>
    <t>Perhitungan poin pelanggan level produk , misal beli HP dgn beli ACC poin pelanggannya beda</t>
  </si>
  <si>
    <t>Penambahan kolom di template produk / produk+stok , nantinya akan diisi tanggal ( tanggal pembelian )</t>
  </si>
  <si>
    <t>Karena logika program untum perhitungan umur mengacu ke data faktur pembelian</t>
  </si>
  <si>
    <t>Ekofone</t>
  </si>
  <si>
    <t>poin pelanggan bisa di khususkan u kategori produk tertentu saja. jd gak semua item</t>
  </si>
  <si>
    <t>tujuan point agar pelanggan happy belanja, dan terus belanja, bukan malah di batasi seperti ini</t>
  </si>
  <si>
    <t>ditambahkan kolom potongan di samping kolom cashback di menu laporan penjualan</t>
  </si>
  <si>
    <t>Filter produk kurang laku dan produk paling laku berdasarkan periode tanggal untuk analisa trend di tanggal/minggu tertentu</t>
  </si>
  <si>
    <t>Jepun ayu salon</t>
  </si>
  <si>
    <t>Ada laporan untuk mutasi produk (entah dari penjualan dan Stock Keluar)</t>
  </si>
  <si>
    <t>Ada Download feature pada aktifitas produk</t>
  </si>
  <si>
    <t>cellular world</t>
  </si>
  <si>
    <t>ada filter jam di rekap penjualan ( created at )</t>
  </si>
  <si>
    <t xml:space="preserve">stok opname via scan IMEI </t>
  </si>
  <si>
    <t>Generate PIN otomatis (perlu di perjelas bagaimana alur nya pada sistem saat ini)</t>
  </si>
  <si>
    <t>Closing kasir lalu print total penjualan dan total pendapatan kas bank</t>
  </si>
  <si>
    <t xml:space="preserve">Lock IMEI per barcode produk </t>
  </si>
  <si>
    <t xml:space="preserve">Metode rotasi user kasir </t>
  </si>
  <si>
    <t>upload dokumen pada transfer kas -&gt; khusus paket enterprise</t>
  </si>
  <si>
    <t xml:space="preserve">Di data pelanggan ditambahkan kolom nama owner / CP </t>
  </si>
  <si>
    <t>Penawaran Penjualan :</t>
  </si>
  <si>
    <t>Format penawaran penjualan ditambahkan nomor hp PIC, tanda tangan dan stempel perusahaan</t>
  </si>
  <si>
    <t>Dipertimbangankan, ini bisa di ambil dari data Sales, karena setiap Penawaran wajib memilih Sales</t>
  </si>
  <si>
    <t>Format tanda tangan dan stempel dibuat ukuran yang sama dengan riil</t>
  </si>
  <si>
    <t>Dipertimbangkan</t>
  </si>
  <si>
    <t>Adanya notifikasi atas penawaran yang akan berakhir masa berlakunya (H-3)</t>
  </si>
  <si>
    <t>Dipertimbangkan, untuk jelasnya Masa berakhir penawaran belum bisa di tentukan saat ini, karena operator tidak menginputkan nilai ini, jadi penawaran selalu open statusnya</t>
  </si>
  <si>
    <t>PO :</t>
  </si>
  <si>
    <t>Ditambahkan tanda tangan dan stempel dengan format ukuran yang sama dengan riil</t>
  </si>
  <si>
    <t>Laporan akunting :</t>
  </si>
  <si>
    <t>Laporan all/baliyoni : Tambahkan nomor PO, Tgl PO, Nomor Invoice, Tgl Invoice, Tgl Pembayaran di supplier outlet level 2, Nomor DO, Tgl DO, Nomor SO, Tgl SO, Nomor Invoice, Tgl Invoice, Tgl Mulai Proyek dan Tgl Pembayaran Invoice di outlet level 2, Total Faktur Samitra masukkan nilainya, dan rekapan untuk CV2 belum lengkap.</t>
  </si>
  <si>
    <t>Masalah tampilan laporan keuangan : dalam template laporan keuangan masing-masing outlet pada halaman terakhir, agar ditambahkan : NAMA PERUSAAAN, NAMA DIREKTUR, STEMPEL, TANDA TANGAN DIGITAL DIREKTUR</t>
  </si>
  <si>
    <t>Masalah perhitungan penyusutan dalam Erzap : Dalam Erzap hanya menampilkan daftar asset dan hasil penyusutan dalam neraca. Sedangkan kebutuhan kami adalah metode perhitungan yang digunakan (metode garis lurus) dengan menyajikan data : seperti contoh terlampir (file excel). Hal ini untuk mengcover kebutuhan lampiran laporan penyusutan aktiva tetap yang akan disetorkan ke pajak.</t>
  </si>
  <si>
    <t>Dicatat dulu sementara</t>
  </si>
  <si>
    <t>Jurnal Offset dalam Erzap : dalam Erzap agar ditampilkan hasil/ saldo offsetnya saja (perhitungan dilakukan secara otomatis/ backend) dan dapat disajikan dalam akun hutang pajak.</t>
  </si>
  <si>
    <t>Fitur baru, dicatat dulu</t>
  </si>
  <si>
    <r>
      <rPr>
        <rFont val="Arial"/>
        <color theme="1"/>
      </rPr>
      <t xml:space="preserve">komisi sales berdasarkan </t>
    </r>
    <r>
      <rPr>
        <rFont val="Arial"/>
        <b/>
        <color theme="1"/>
      </rPr>
      <t>total faktur</t>
    </r>
    <r>
      <rPr>
        <rFont val="Arial"/>
        <color theme="1"/>
      </rPr>
      <t xml:space="preserve"> dihitung persentasenya setelah dikurang cashback. Setingan Jenis Komisi TOTAL FAKTUR - NILAI MINIMAL 1.000.000,- persentase 0.2</t>
    </r>
  </si>
  <si>
    <t>Print bukti transfer kas dengan format printer epson</t>
  </si>
  <si>
    <t>Moro Seneng Pertanian</t>
  </si>
  <si>
    <t>Menambahkan dusun dan desa pada menu informasi detail pelanggan</t>
  </si>
  <si>
    <t xml:space="preserve">Penambahan modul potongan di hutang lain &amp; piutang lain, seperti di hutang&amp;piutang dagang </t>
  </si>
  <si>
    <t>Pembayaran hutang multi nota bisa dipotong dengan piutang supplier</t>
  </si>
  <si>
    <t>Menampilkan rincian pembayaran multi nota pada bukti pembayaran</t>
  </si>
  <si>
    <t>Laporan rekap pembayaran dengan BG, untuk melihat rekapitulasi BG yang sudah di inputkan saat pembayaran hutang</t>
  </si>
  <si>
    <t>saat retur pembelian bisa memilih nota hutang yang diinginkan untuk di potong nilai hutang nya</t>
  </si>
  <si>
    <t>Juragan Property</t>
  </si>
  <si>
    <t>Stok Masuk &amp; Stok Keluar dgn Modul Proyek , bisa dipilih tiap2 Proyeknya seperti pada menu Pembelian , Penjualan &amp; Beban.</t>
  </si>
  <si>
    <t>Tab untuk memperlihatkan Lokasi SN (outlet dan gudang) untuk SN yang masih tersedia digudang
Tab aktifitas SN bisa memperilhat ini, namun sulit dibaca karena terlihat seluruh SN</t>
  </si>
  <si>
    <t>Setting komisi sales per sales untuk membedakan target per divisi, misal divisi traning dan pegawai tetap beda komisi</t>
  </si>
  <si>
    <t>Setting komisi sales, menentukan target penjualan dan pencapaian</t>
  </si>
  <si>
    <t>Open</t>
  </si>
  <si>
    <t>penghapusan formulir pada menu stock opname tetap ada history nya,saat ini tidak ada</t>
  </si>
  <si>
    <t>Filter level outlet pada inventory untuk melihat stock yang terjadi karena penjualan antar outlet</t>
  </si>
  <si>
    <t>kolom minimal stock pada template produk pada manajemen produk untuk update minimal stock</t>
  </si>
  <si>
    <t>Statistik Pembelian Produk level Minggu, saat ini level bulan yang sudah ada</t>
  </si>
  <si>
    <t>Penambahan filter EKSPEDISI di rekap pembelian</t>
  </si>
  <si>
    <t xml:space="preserve">Harga jual detail berlaku secara bersamaan ketika diseting keduanya. </t>
  </si>
  <si>
    <t>Misal di satu produk terdapat harga per jenis pelanggan dan aktif pula harga per quantiti. Ketika harga per jenis pelanggan tdk terbaca maka yg berlaku adalah harga per kuantitinya. Untuk polanya tetap mengikuti aturan sistem yaitu dari harga yg di bawah ke harga diatasnya.</t>
  </si>
  <si>
    <t>UD Murah Jaya</t>
  </si>
  <si>
    <t>Termin otomatis saat memilih pelanggan, terminnya di setting perpelanggan</t>
  </si>
  <si>
    <t>export data daftar aset ke dalam bentuk excel</t>
  </si>
  <si>
    <t>Otorisasi Hak Akses untuk user sebagai pembuat pesanan dan penerima pesanan dibedakan. Jika sbg pembuat maka hanya bisa akses simpan sementara. Begitu pula sebaliknya jika sbg Penerima maka dia bisa akses Simpan untuk memproses pemindahan barang dari si pembuat</t>
  </si>
  <si>
    <t>Service centre Syihab</t>
  </si>
  <si>
    <t>Cetak tanda terima servis untuk vendor service centre lain</t>
  </si>
  <si>
    <t>User Panel</t>
  </si>
  <si>
    <t>Cetak bukti transaksi hitung kas dari POS ANDROID</t>
  </si>
  <si>
    <t>Pada laporan penjualan di tambahkan filter untuk melihat potongan dan diskon per total faktur</t>
  </si>
  <si>
    <t>RajawaliHp</t>
  </si>
  <si>
    <t>di buku besar jika multi outlet , maka ketika kita sdh memilih outlet &amp; akun2nya . Lalu diubah ke outlet B akun2 yg telah kita pilih di outlet pertama berubah ke default.</t>
  </si>
  <si>
    <t>agar tidak kembali pilih akun lagi di outlet selanjutnya</t>
  </si>
  <si>
    <t>donwload daftar aset ke excel tidak ada informasi harga perolehan, akumulasi penyusutan. yg ada hny nilai buku saja</t>
  </si>
  <si>
    <t>RatnaBali</t>
  </si>
  <si>
    <t>Kolom keterangan garansi utk produk yg bersangkutan di data master barang, yg mana akan bisa langsung tercetak pada nota ( per barang yg bersangkutan )</t>
  </si>
  <si>
    <t>filter outlet di manajemen data pelanggan per outlet</t>
  </si>
  <si>
    <t>Promosi buy 2 get free ongkir</t>
  </si>
  <si>
    <t>PT.Ginata Indo Jaya</t>
  </si>
  <si>
    <t>Pembuatan SPK untuk produksi</t>
  </si>
  <si>
    <t>Pada menu produk di ERZAP POS di buatkan tombol lihat, agar ketika hak akses editnya di matikan, tetap dapat melihat harga modal</t>
  </si>
  <si>
    <t>xu group</t>
  </si>
  <si>
    <t>Dapat melakukan mutasi aset, agar saat melakukan pemindahan barang ke outlet cabang nilai penyusutannya tetap ikut</t>
  </si>
  <si>
    <t>ingin agar di outlet cabang tidak dapat melihat BOM (menu) yang di buat di outlet pusat
saat ini meskipun menu bahannya sudah di setting per outlet (di outlet pusat) tetapi dari BOM menu bahan tersebut tetap terlihat</t>
  </si>
  <si>
    <t>Dapat membuat Pemesanan Pembelian (PO) secara otomatis</t>
  </si>
  <si>
    <t>Akun Kas bisa di gunakan pada banyak outlet</t>
  </si>
  <si>
    <t>alasan saat retur pembelian antar outlet mengikuti pilihan yg di sediakan tidak otomatis</t>
  </si>
  <si>
    <t>lock harga jual di faktur pembelian</t>
  </si>
  <si>
    <t>kenapa jadi di blok ya? padahal ini short cut update master harga jual</t>
  </si>
  <si>
    <t>Sulihartha</t>
  </si>
  <si>
    <t>bisa cek pelanggan baru per bulan</t>
  </si>
  <si>
    <t>Grouping Beban pada Laporan Laba Rugi Per Proyek</t>
  </si>
  <si>
    <t xml:space="preserve">new raj collection (bhai firos ) </t>
  </si>
  <si>
    <t>Usul yg harus di pertimbangkan dr katalog:</t>
  </si>
  <si>
    <t>1. Buatin biar orang yg beli bisa kasih review produk</t>
  </si>
  <si>
    <t>2. Buatin biar orang yg beli bisa kasih nilai / rating bintang..</t>
  </si>
  <si>
    <t>3. Biar bisa dlm 1 produk ada beberapa varian tp sku berbeda</t>
  </si>
  <si>
    <t>jepun ayu salon</t>
  </si>
  <si>
    <t>bisa beli aset dengan termin</t>
  </si>
  <si>
    <t>menampilkan persentase pada laba rugi bukan hanya nominal</t>
  </si>
  <si>
    <t>Bisa menampilkan top 100 client yang banyak belanja</t>
  </si>
  <si>
    <t>Pondok cell</t>
  </si>
  <si>
    <t>dapat membuat sift berdasarkan tanggal, agar bisa membuat sift dalam waktu 1 bulan penuh</t>
  </si>
  <si>
    <t>OLZAP ingin bisa edit pesan pada email confirmation ketika order</t>
  </si>
  <si>
    <t>PACU</t>
  </si>
  <si>
    <t>Terminnya bisa setting Termin EOM (End Off Month), bisa setting tanggal jatuh tempo di akhir bulan</t>
  </si>
  <si>
    <t>icolor</t>
  </si>
  <si>
    <t>notifikasi reminder untuk mengupdate status servicean customer dalam bentuk pop up</t>
  </si>
  <si>
    <t>log update status service</t>
  </si>
  <si>
    <t>tampilan estimasi selesai ketika check status via scan QR code</t>
  </si>
  <si>
    <t>Ada informasi Stok Konsinyasi pada faktur penjualan (seperti informasi plafon dan piutang)</t>
  </si>
  <si>
    <t>Munculkan kolom satuan pada pemindahan barang</t>
  </si>
  <si>
    <t>ditambahkan check box untuk menandakan di terima oleh pelanggan yg sama di penerimaan service</t>
  </si>
  <si>
    <t>Sarasvati Concep Store</t>
  </si>
  <si>
    <t>Rekap untuk supplier, ketika barang apa saja yang sudah laku (konsinyasi)</t>
  </si>
  <si>
    <t>Pembetukan hutang secara otomatis ketika menjual produk konsinyasi</t>
  </si>
  <si>
    <t>1. promo berdasarkan kategori minta kelipatan, saat ini di erzap baru promosi berdasarkan produk yang bisa berkelipatan</t>
  </si>
  <si>
    <t>2. bisa membedakan harga jual per outlet di olzap, saat ini harga jual belum bisa di bedakan karena olzap bersifat group outlet</t>
  </si>
  <si>
    <t>3. promo tampil di olzap</t>
  </si>
  <si>
    <t>4. promo berdasarkan supplier, beli beberapa produk dari 1 supplier dapat bonus produk lain dari supplier yang sama</t>
  </si>
  <si>
    <t>5. ada pembatasan jumlah bonus di promosi, saat ini masih minimal transaksi, yang di butuhkan maksimal transaksi ketika setting promosi</t>
  </si>
  <si>
    <t>7. Cetak Resi dari pesanan penjualan ketika ada orderan dari olzap</t>
  </si>
  <si>
    <t>8. melihat pengiriman berdasarkan area pelanggan, jadi dari modul pemesanan ada keterangan dari daerah mana, untuk kebutuhan pengiriman, jadi barang di kirim dari outlet terdekat</t>
  </si>
  <si>
    <t>9. blast promo dari olzap, di app ataupun web muncul informasi promo khusus untuk pelanggan member</t>
  </si>
  <si>
    <t>10. input foto produk secara massal, saat ini masih satu - satu per produk</t>
  </si>
  <si>
    <t>11. menampilkan produk terlaris dan paling laku di olzap</t>
  </si>
  <si>
    <t>12. pembayaran dengan point pelanggan di olzap</t>
  </si>
  <si>
    <t>Pelacakan service bisa di download via excel dan terlihat mana service yg sudah selesai dan mana yang belum</t>
  </si>
  <si>
    <t>Astikom</t>
  </si>
  <si>
    <t>Memunculkan jumlah stok pada menu komposisi paket, ketika pembuatan produk berupa paket/menu</t>
  </si>
  <si>
    <t>PT. Faisal Group Indonesia</t>
  </si>
  <si>
    <t>Memasukkan periode penggajian pada lampiran slip gaji</t>
  </si>
  <si>
    <t>aktifitas produk per SN secara detail, saat ini untuk aktifitas per SN mereplace no nota sebelum nya dgn no nota terakhir</t>
  </si>
  <si>
    <t>fitur pembayaran split bill pada POS</t>
  </si>
  <si>
    <t>Tampilan katalog pada mobile view ada menu kategori nya</t>
  </si>
  <si>
    <t>rekapitulasi total produksi dan total bahan yg digunakan pada laporan rekap produksi</t>
  </si>
  <si>
    <t>Statistik Per Pelanggan di tambahkan informasi jumlah nota (berapa nota per pelanggannya belanja)</t>
  </si>
  <si>
    <t>Buat penjualan konsinasi dari Erzap POS</t>
  </si>
  <si>
    <t>tambahan data pada template excel laporan service per teknisi tgl pembayaran- waktu pembayaran-no telp customer-harga jual-type penjualan- catatan tambahan (biasanya diisi dengan keterangan tambahan seperti cust revisi )</t>
  </si>
  <si>
    <t>fitur menandai produk yg sudah selesai di produksi di kitchen atau bar pada POS</t>
  </si>
  <si>
    <t>Bisa cetak Label Pengiriman dari marketplace di pos android</t>
  </si>
  <si>
    <t>Laporan penjualan pada ERZAP BI di sort penjualan terbaru paling atas</t>
  </si>
  <si>
    <t>Javaland</t>
  </si>
  <si>
    <t>Laporan rekap produksi ditambah kan filter status yang di batalkan sama yang sukses</t>
  </si>
  <si>
    <t>nota service bisa di inputkan secara manual</t>
  </si>
  <si>
    <t>Umur Servis dihitung dari tanggal penerimaan servis</t>
  </si>
  <si>
    <t>Perhitungan point pelanggan pada modul servis</t>
  </si>
  <si>
    <t>citrouli</t>
  </si>
  <si>
    <t>Bukti transfer kas bisa di print dgn format A5</t>
  </si>
  <si>
    <t>log pemindahan barang bisa di tarik dalam periode 1 bulan</t>
  </si>
  <si>
    <t>Tampilkan Alasan pada nota Retur versi A5</t>
  </si>
  <si>
    <t>Filter harga diskon pada manajemen data produk</t>
  </si>
  <si>
    <t>Download data Produk Paling Laku dan Kurang Laku ke Excel</t>
  </si>
  <si>
    <t>Pencarian berdasarkan Supplier pada Statistik Penjualan/Pembelian</t>
  </si>
  <si>
    <t>termin suplier bisa di lock per supplier (seperti termin pelanggan)</t>
  </si>
  <si>
    <t>lock margin pada pembelian</t>
  </si>
  <si>
    <t>DiTekno</t>
  </si>
  <si>
    <t>Tambahakan Harga Jual Servis (fungsinya sebagai estimasi ke pelanggan) untuk modul Rawat Inap</t>
  </si>
  <si>
    <t>Tampilkan No HP/Tlp Pelanggan pada Nota Penerimaan Servis</t>
  </si>
  <si>
    <t>Bali Exotic</t>
  </si>
  <si>
    <t>Filter data pegawai yg menggunakan ERZAP Teams</t>
  </si>
  <si>
    <t>BE</t>
  </si>
  <si>
    <t>hak akses tidak menampilkan data produk dan stock pada aplikasi ERZAP Teams</t>
  </si>
  <si>
    <t>Pondokcell</t>
  </si>
  <si>
    <t>Hak akses tidak bisa menambah data pelanggan di pos android</t>
  </si>
  <si>
    <t>ppn dari pembelian yang sudah di batalkan, tetap terhitung di rekap penjualan, seharusnya jika pembeliannya sudah di batalkan maka ppn nya tidak terhitung lagi</t>
  </si>
  <si>
    <t>Di menu rekap statistik per produk di tampilkan jumlah stok setiap produknya</t>
  </si>
  <si>
    <t>Di menu rekap stok, jika di filter semua gudang nilai stoknya bisa per gudang bukan stok akumulasi, saat ini di akumulasikan dari semua gudang, saat ini di excel baru terpisah nilai stoknya per gudang per produknya</t>
  </si>
  <si>
    <t xml:space="preserve">Setiap Nilai yg ditampilkan pada Report ‘Laba Rugi’ tidak bisa diklik dan link ke Transaksi
Referensi : Report ‘Neraca’ nilai yg ditampilkan bisa diklik dan link ke transaksi.
</t>
  </si>
  <si>
    <t xml:space="preserve">Laporan tutup pada bagian Akun Kas / Bank kurang detail.. 
dari akun Kas / Bank bisakah ditampilkan juga detail permetode pembayarannya ?
contoh :
1. pejualan menggunakan debit bca (50.000)
2. penjualan menggunakan debit bni (50.000)
saat ini di nota closing hanya menampilkan total dari penjualan debit tersebut (100.000)
</t>
  </si>
  <si>
    <t>Tidak ada separator angka saat penginputan di nominal bayar di Kasir
jika dapat dimunculkan separator saat menginput angka, 
akan sangat membantu memperkecil kemungkinan salah input</t>
  </si>
  <si>
    <t>javaland</t>
  </si>
  <si>
    <t>diskon di jadikan produk jasa/tanpa stok dengan nilai jual minus
contoh harga jual : -10.000</t>
  </si>
  <si>
    <t>approval PO saat sebelum di kirim ke supplier</t>
  </si>
  <si>
    <t>ada tag utk item/barang</t>
  </si>
  <si>
    <t>Bisa gunakan Kode Ref</t>
  </si>
  <si>
    <t>Sales per item</t>
  </si>
  <si>
    <t>klaim/diskon sharing dgn principal</t>
  </si>
  <si>
    <t>pemata bolmong</t>
  </si>
  <si>
    <t>pembatasan retur pembelian dengan nota agar tidak bisa menjadikan stok minus
contoh : pembelian produk 2pcs - setelah itu 1 dilakukan pemindahan barang dan 1 nya lagi di lakukan penjualan
lalu dilakukan retur pembelian, maka stok produk di outlets tersebut menjadi -1</t>
  </si>
  <si>
    <t>KOMDISC SUKSES</t>
  </si>
  <si>
    <t>menambahkan kolom data pajak pada template excel data pelanggan</t>
  </si>
  <si>
    <t>Promo tebus murah</t>
  </si>
  <si>
    <t>Pada laporan laba rugi bisa milih lebih dari 1 outlet (bukan semua)</t>
  </si>
  <si>
    <t>pada manajemen data pembelian ada filter periode transaksi seperti di manajemen data penjualan</t>
  </si>
  <si>
    <t>Filter Outlet pada manajemen daftar aset</t>
  </si>
  <si>
    <t>Halaman rincian Laba pada Rekap Servis (seperti rekap penjualan)</t>
  </si>
  <si>
    <t>Tambahan informasi pada Audit Log ketika merubah sifat produk, misal merubah sn, non ppn, jasa, bahan, timbangan, produk paket atau non paket</t>
  </si>
  <si>
    <t>Anugerah dewata</t>
  </si>
  <si>
    <t>discount atau cashback pelanggan otomatis masuk ke deposit / point pelanggan</t>
  </si>
  <si>
    <t>bisa tampilkan logo di nota POS Android</t>
  </si>
  <si>
    <t>PT Faisal Group Indonesia</t>
  </si>
  <si>
    <t>absensi menggunakan sidik jari/foto selfie</t>
  </si>
  <si>
    <t>SN lama yg sudah di transaksikan tidak tampil kembali di menu inventory</t>
  </si>
  <si>
    <t>stock terpesan di tampilkan pada ERZAP BI dan ERZAP POS</t>
  </si>
  <si>
    <t>Pada proses penerimaan piutang massal di tambahkan kolom keterangan</t>
  </si>
  <si>
    <t>filter umur servis pada kelola service</t>
  </si>
  <si>
    <t>Untuk fitur pembayaran piutang ini bisa tidak dibuat sama seperti versi web yang ada upload bukti pembayaran</t>
  </si>
  <si>
    <t>Untuk tampilan hutang/piutang dibuat seperti riwayat penjualan. Jadi tombol prosesnya ada di dalam detail nota. Dan dalamnya nanti bisa juga ditambahkan fitur potongan nota, penyesuaian nota seperti versi web</t>
  </si>
  <si>
    <t>Di menu user &gt; manajemen data</t>
  </si>
  <si>
    <t>Bisa tidak pak. Kami request firur ini dibuatkan juga u lock laci pembayaran.</t>
  </si>
  <si>
    <t>Karna kami case spt ini.</t>
  </si>
  <si>
    <t>Saat ini outlet grosir ada 4 sales dg gudang beda beda. Dengan laci yang beda2 karna masing2 punya laci sendiri.</t>
  </si>
  <si>
    <t>Kalau saya buat multi kasir kendalanya ada di gudang yang hanya 1.</t>
  </si>
  <si>
    <t>Kalau saya buat gudang beda2. Lacinya yg ke campur yg kadang2 di antara sales ini suka salah laci.</t>
  </si>
  <si>
    <t>Jika berkenan bisa di pertimbangkan untuk laci pembayaran juga bisa di lock saja  yg sifatnya optional spt lock sales.</t>
  </si>
  <si>
    <t>komdisc</t>
  </si>
  <si>
    <t>open</t>
  </si>
  <si>
    <t>approval saat pembayaran hutang</t>
  </si>
  <si>
    <t>Filter berdasarkan Tipe Penjualan pada Rekap Penjualan di link kan dengan data Retur Penjualan</t>
  </si>
  <si>
    <t>jctcomp</t>
  </si>
  <si>
    <t>pada saat input pembayaran konsinasi dapat menentukan produk yang dibayarkan (saat ini masih menggunakan produk jasa)</t>
  </si>
  <si>
    <t>MKI</t>
  </si>
  <si>
    <t>Mencatat tindakan servis lebih dari satu untuk tujuan mencatat kesalahan ketika ada tindakan yang dihapus secara tidak disengaja</t>
  </si>
  <si>
    <t>Pada menu produk kurang laku dan paling laku, bisa custome periode, misal di rekap 1 bulan</t>
  </si>
  <si>
    <t>pada menu produk kurang laku dan paling laku, bisa melihat lebih dari 1 outlet,pilihan outlet nya di check list</t>
  </si>
  <si>
    <t>Kunci Akun Kas/Bank di user (sama seperti sales yang bisa di tentukan di user)</t>
  </si>
  <si>
    <t>Airmas Surabaya</t>
  </si>
  <si>
    <t>Pencatatan purchasing requisition</t>
  </si>
  <si>
    <t>Fitur Approval</t>
  </si>
  <si>
    <t>menampilkan delivery date dan jumlah barang yg di terima pada laporan rekap pemesanan</t>
  </si>
  <si>
    <t>bebestory</t>
  </si>
  <si>
    <t>fitur promosi berdasarkan merk/kategori (bisa berlaku kelipatan)</t>
  </si>
  <si>
    <t>fitur promosi bisa membuat promo khusus member</t>
  </si>
  <si>
    <t>Lock tanggal pada saat penerimaan DP pada pesanan penjualan</t>
  </si>
  <si>
    <t>time login untuk user, bisa dibatasin dengan jam untuk login user nya</t>
  </si>
  <si>
    <t>M2Mart</t>
  </si>
  <si>
    <t>edit diskon di POS wajib meminta PIN</t>
  </si>
  <si>
    <t>diskon atau potongan dari modul promo tercatat pada kolom potongan di rekap penjualan</t>
  </si>
  <si>
    <t>Dapat mengedit harga jual detail dari Erzap BI</t>
  </si>
  <si>
    <t>Uthe Grosir</t>
  </si>
  <si>
    <t>Import data produk multi satuan dengan excel</t>
  </si>
  <si>
    <t>island food</t>
  </si>
  <si>
    <t>pada menu produk kurang laku dan paling laku ditampilkan keterangan stock awal,terjual dan sisa stock</t>
  </si>
  <si>
    <t>umur service ditampilkan pada rekap laporan service</t>
  </si>
  <si>
    <t>keterangan tambahan di data master produk muncul ketika melakukan penjualan (digunakan sebagai deskripsi produk)</t>
  </si>
  <si>
    <t>baliexotic</t>
  </si>
  <si>
    <t>saat membuat faktur penjualan bisa input bukti pembyaran</t>
  </si>
  <si>
    <t>pusat dupa wangi</t>
  </si>
  <si>
    <t>harga per pelanggan di POS android</t>
  </si>
  <si>
    <t>harga diskon tampil di display customer</t>
  </si>
  <si>
    <t>1. User dapat memilih tanggal produksi dengan tanggal Maju, pada saat input proses produksi</t>
  </si>
  <si>
    <t>2. Custom Report Material Request. Fungsi print pada report dapat diklik saat nota produksi berstatus ‘Draft / Sementara’ ataupun ‘Done / Ditutup’.</t>
  </si>
  <si>
    <t>3. Format ‘Material Request’ hampir sama seperti ‘Nota Produksi’ tetapi tanpa menampilkan
kolom HPP, ada penambahan kolom ‘Batch’ tanpa isi kolom (untuk ditulis manual), dan
footer (kolom tanda tangan) untuk keperluan verifikasi.</t>
  </si>
  <si>
    <t>tambahkan field di "buat tanggal" pada excel manajeman data pelanggan</t>
  </si>
  <si>
    <t>Dapat mengedit dan membatalkan pembelian meskipun sudah lewat bulan dan stok sudah berjalan</t>
  </si>
  <si>
    <t>Hak akses untuk menghilangkan tampilan harga jual minimum di master produk</t>
  </si>
  <si>
    <t>uthe grosir</t>
  </si>
  <si>
    <t>saat melakukan stok opname produk yang multi satuan bisa di pilih (produk induk atau produk turunanya)</t>
  </si>
  <si>
    <t>format excel rekap pemindahan barang dibuat seperti log pemindahan barang dan harga modal di tampilkan</t>
  </si>
  <si>
    <t>di stok masuk saat inputkan asal barang (supplier) bisa di serching karena jika terlalu banyak supplier lebih gampang</t>
  </si>
  <si>
    <t>morato</t>
  </si>
  <si>
    <t>mata uang saat pembelian dan penjualan bisa dengan $</t>
  </si>
  <si>
    <t>saat koreksi SO - sudah final jika sudah di save lalu di back tidak bisa di edit lagi</t>
  </si>
  <si>
    <t>hak akses kunci tanggal saat input beban dan transaksi kas</t>
  </si>
  <si>
    <t>modul promosi di tambahkan berdasarkan sub kategori</t>
  </si>
  <si>
    <t>upload doc saat proses hutang di POS</t>
  </si>
  <si>
    <t>Daftar Kebutuhan Bahan (BOM), bisa didownload jadi excel</t>
  </si>
  <si>
    <t>Bisa download slip gaji masing" pegawai pada ERZAP Teams</t>
  </si>
  <si>
    <t>Island Food</t>
  </si>
  <si>
    <t>Total Qty tampil di keranjang POS Android</t>
  </si>
  <si>
    <t>Bisa filter jenis pembayaran pada menu Penerimaan Piutang ( karena jika metode pembayaran Debet dengan setting MDR, di penerimaan piutang informasi nya muncul di kolom TERMIN, dan belum ada filter )</t>
  </si>
  <si>
    <t>Burhani53</t>
  </si>
  <si>
    <t>Bisa filter produk yang sudah sinkron ke Katalog Online dan ada informasi bahwa produk tersebut sudah sinkron di katalog dari halaman manajemen data produk</t>
  </si>
  <si>
    <t>Pencarian berdasarkan Sub Kategori pada menu Inventori - Aktifitas Stok</t>
  </si>
  <si>
    <t>Pada nota closing kasir pada ERZAP POS di tampilkan quantity barang yg laku berdasarkan jenis pembayaran nya</t>
  </si>
  <si>
    <t>Absen keluar di lock berdasarkan lokasi</t>
  </si>
  <si>
    <t>Di proses produksi ketika scan produk bahan dan produk hasil jadi produknya bisa langsung masuk tanpa harus memilih suggestion produk yang muncul</t>
  </si>
  <si>
    <t>Menambahkan kolom keterangan di pencatatan kas bon</t>
  </si>
  <si>
    <t>Aplikasi Erzap BI bisa melihat aktifitas stok</t>
  </si>
  <si>
    <t>ASM</t>
  </si>
  <si>
    <t>Bisa memasukkan kode transaksi pada ERZAP POS ketika pembayaran menggunakan non tunai</t>
  </si>
  <si>
    <t>Bisa menghapus Pelanggan secara masal</t>
  </si>
  <si>
    <t>menambahkan pilihan agama di informasi ditail pelanggan (konghucu)</t>
  </si>
  <si>
    <t>Menambahkan pemilihan Ekspedisi pada ERZAP POS</t>
  </si>
  <si>
    <t>promo qty di batasi misal promo ni skintific maksimal 2 pcs untuk 1 orang atau satu nota untuk barang yang sama 
Jadi misalnya orang beli lebih dari 2 pcs, qty berikut nya kembali ke harga normal atau diskon reguler</t>
  </si>
  <si>
    <t>subur indah</t>
  </si>
  <si>
    <t>di halaman dashboard bisa menampilkan grafik top produk dan laba berdasarkan sub kategori</t>
  </si>
  <si>
    <t>buat menu pemisahan antara Stok Opname, Pembelian, Retur, Stok Opname Masuk, Stok Opname Keluar, Penjualan, Stok Akhir</t>
  </si>
  <si>
    <t>yumico</t>
  </si>
  <si>
    <t>saat filter data pelanggan bisa filter produk nya, muncul harga jual terakhir,invoice dst</t>
  </si>
  <si>
    <t>Hak akses kunci tanggal faktur saat input nota service</t>
  </si>
  <si>
    <t>NYK</t>
  </si>
  <si>
    <t>plafon pelanggan bisa lock dengan hari, saat ini hanya bisa dengan nominal saja</t>
  </si>
  <si>
    <t>Armortech</t>
  </si>
  <si>
    <t>Menu produk paling laku(Fast moving item) di tampilkan stock saat ini</t>
  </si>
  <si>
    <t>print a5 dengan QZ di stok masuk dan stok keluar</t>
  </si>
  <si>
    <t>Bisa menambahkan custome text pada design label barcode</t>
  </si>
  <si>
    <t>Anugerah Dewata</t>
  </si>
  <si>
    <t>Pada pemesanan pembelian ada 1 kolom yg menampilkan stock saat ini pada gudang</t>
  </si>
  <si>
    <t>Bisa memilih Termin Konsinyasi di Erzap POS</t>
  </si>
  <si>
    <t>Bisa memfilter berdasarkan tanggal jatuh tempo di menu penerimaan Piutang</t>
  </si>
  <si>
    <t>Ada informasi Tagihan piutang yang sudah jatuh tempo di Erzap BI</t>
  </si>
  <si>
    <t>Ada informasi Tagihan piutang yang sudah jatuh tempo di home back office di bagian informasi</t>
  </si>
  <si>
    <t>Data Aktifitas Produk bisa di download ke Excel</t>
  </si>
  <si>
    <t xml:space="preserve">Menu rekap untuk melihat produk paling laku dalam hitungan jam </t>
  </si>
  <si>
    <t>Promosi paket menu, dimana pada promosi pake menu bisa di list produk makanan dan minuman mana dalam 1 paket yg dapat promo</t>
  </si>
  <si>
    <t>Pada kitchen display ditambahkan timer setiap menu yg di order,dengan tujuan agar tau berapa lama proses produksi menu tersebut</t>
  </si>
  <si>
    <t>Predmet furniture</t>
  </si>
  <si>
    <t>saat inputkan beban bisa memilih termin</t>
  </si>
  <si>
    <t>penambahan fitur di Laporan Penjualan, harian by value dan by transaksi
Tiap usaha pasti mau tau peak hour kapan. Smaa tanggal ramai kapan. Utk alokasi resource dan sdm pak</t>
  </si>
  <si>
    <t>laporan rekap point pelanggan</t>
  </si>
  <si>
    <t>Fitur topping/variant pada produk</t>
  </si>
  <si>
    <t>Soccotra</t>
  </si>
  <si>
    <t>Dapat menginputkan produk multi satuan pada komposisi produk paket</t>
  </si>
  <si>
    <t>DID YOU KNOW???</t>
  </si>
  <si>
    <t>tahukah anda bahwa Erzap merupakan sistem AKUNTING ONLINE</t>
  </si>
  <si>
    <t>tahukah anda bahwa Erzap mampu diaplikasikan MULTI CABANG</t>
  </si>
  <si>
    <t>tahukah anda bahwa Erzap mampu melaporkan NERACA, LABA/RUGI,   HUTANG/PIUTANG secara detail</t>
  </si>
  <si>
    <t>tahukah anda bahwa Erzap mampu melaporkan LABA/RUGI, NERACA, HUTANG/PIUTANG via email</t>
  </si>
  <si>
    <t>tahukah anda bahwa Erzap dapat diaplikasikan MULTI GUDANG</t>
  </si>
  <si>
    <t>tahukah anda bahwa tiap-tiap user Erzap diatur sesuai AK AKSESNYA</t>
  </si>
  <si>
    <t>tahukah anda bahwa fitur MANUFAKTUR, RESTAURANT, SERVICE CENTRE, ataupun TOKO ELEKTRONIK tersaji rapi di Erzap</t>
  </si>
  <si>
    <t>tahukah anda bahwa Erzap memudahkan fitur MANAJEMEN PELANGGAN</t>
  </si>
  <si>
    <t>tahukah anda bahwa DISKON BERTINGKAT mampu diaplikasikan di Erzap</t>
  </si>
  <si>
    <t>tahukah anda di Erzap terdapat fitur PAKET PRODUKSI</t>
  </si>
  <si>
    <t>tahukah anda bahwa Erzap permudah ANALISA JURNAL dengan SISTEM GRAFIK</t>
  </si>
  <si>
    <t>tahukah anda bahwa di Erzap terdapat fitur maksimum PIUTANG PELANGGAN</t>
  </si>
  <si>
    <t xml:space="preserve">tahukah anda  Erzap mampu mengatur tipe-tipe ARGA PENJUALANNYA </t>
  </si>
  <si>
    <t>tahukah anda jika SISTEM KONSINASI dapat diaplikasikan di Erzap</t>
  </si>
  <si>
    <t>tahukah anda bahwa Erzap merangkum secara rapi fitur SISTEM AKUNTANSI</t>
  </si>
  <si>
    <t>tahukah anda bahwa Erzap punya fitur jitu dan modern untuk usaha CAFE/RESTAURAN</t>
  </si>
  <si>
    <t xml:space="preserve">tahukah anda bahwa Erzap punya fitur jitu dan modern untuk sistem usaha GADGET/KOMPUTER/ELEKTRONIK </t>
  </si>
  <si>
    <t>tahukah anda bahwa Erzap mampu diintegrasikan dengan TOKO ONLINE</t>
  </si>
  <si>
    <t>tahukah anda bahwa Erzap dapat melakukan EMAIL BLAST dan EMAIL NEWSLETTER</t>
  </si>
  <si>
    <t>tahukah anda jika Erzap mampu melakukan PRINT OUT NOTA dalam berbagai jenis printer</t>
  </si>
  <si>
    <t>tahukah anda jika Erzap mampu diaplikasikan dalam bidang USAA JASA/SERVIS dan MANUFAKTUR</t>
  </si>
  <si>
    <t>tahukah anda bahwa Erzap menyediakan FREE TRIAL untuk semua kalangan user</t>
  </si>
  <si>
    <t>tahukah anda bahwa Erzap menyediakan PAKET PRIVATE CLOUD dengan FULL FITUR CRM</t>
  </si>
  <si>
    <t>tahukah anda jika Erzap memudahkan penghitungan persediaan barang lewat modul STOK OPNAME</t>
  </si>
  <si>
    <t>tahukah anda jika Erzap dilengkapi kontrol AKTIFITAS PRODUK secara detail</t>
  </si>
  <si>
    <t>tahukah anda Erzap mampu melakukan UPLOAD/EXPORT DATA dalam berbagai jenis file</t>
  </si>
  <si>
    <t>tahukah anda jika Erzap dilengkapi fitur BACK DATE TRANSACTION</t>
  </si>
  <si>
    <t>tahukah anda di Erzap tersedia fitur HITUNG KAS</t>
  </si>
  <si>
    <t>tahukah anda Erzap menyediakan DETAIL PRODUK dalam berbagai bidang usahamu</t>
  </si>
  <si>
    <t>tahukah anda jika Erzap dilengkapi sistem BARCODE secara otomatis</t>
  </si>
  <si>
    <t>tahukah anda modul SN dan IMEI tersedia di Erzap</t>
  </si>
  <si>
    <t>tahukah anda Erzap &amp; E-COMERCE bisa berintegrasi secara REAL TIME</t>
  </si>
  <si>
    <t>tahukah anda bahwa Erzap bisa melakukan transaksi penjualan secara terjadwal</t>
  </si>
  <si>
    <t>fitur unggulan Erzap utk bisnis cafe &amp; restaurant</t>
  </si>
  <si>
    <t>pain point Erzap</t>
  </si>
  <si>
    <t>1. multi outlet</t>
  </si>
  <si>
    <t>1. cafe resto &amp; catering</t>
  </si>
  <si>
    <t>2. fitur data pelanggan (member &amp; event)</t>
  </si>
  <si>
    <t>- fitur produksi</t>
  </si>
  <si>
    <t>3. paket produksi (resep)</t>
  </si>
  <si>
    <t>- inventory bahan</t>
  </si>
  <si>
    <t>4. manajemen inventory bahan</t>
  </si>
  <si>
    <t>5. POS with Gov.Tax (PPN)</t>
  </si>
  <si>
    <t>2. toko HP &amp; computer</t>
  </si>
  <si>
    <t>6. manajemen harga jual</t>
  </si>
  <si>
    <t>- manajemen SN / IMEI</t>
  </si>
  <si>
    <t>7. bar &amp; beverages print out</t>
  </si>
  <si>
    <t>- manajemen servis</t>
  </si>
  <si>
    <t>8. split bill</t>
  </si>
  <si>
    <t>9. split table</t>
  </si>
  <si>
    <t>3. toko fashion &amp; butik</t>
  </si>
  <si>
    <t>10.penjualan per menu</t>
  </si>
  <si>
    <t>- manajemen pelanggan</t>
  </si>
  <si>
    <t>- manajemen diskon (event)</t>
  </si>
  <si>
    <t>Implementasi Erzap per jenis industri :</t>
  </si>
  <si>
    <t>4. toko tekstil &amp; alat jahit</t>
  </si>
  <si>
    <t>1.  Cafe &amp; Resto</t>
  </si>
  <si>
    <t>- manajemen inventory</t>
  </si>
  <si>
    <t>2.  Toko HP &amp; accesories</t>
  </si>
  <si>
    <t>- paket produksi</t>
  </si>
  <si>
    <t>3.  Retail Fashion &amp; Butik</t>
  </si>
  <si>
    <t>4.  Toko kue &amp; bahan makanan</t>
  </si>
  <si>
    <t>5. kontraktor &amp; planing</t>
  </si>
  <si>
    <t>5.  Tekstil &amp; alat jahit</t>
  </si>
  <si>
    <t>6.  Toko computer &amp; accesories</t>
  </si>
  <si>
    <t>- manajemen produksi</t>
  </si>
  <si>
    <t>7.  Kontraktor &amp; Planing</t>
  </si>
  <si>
    <t>- financial balancing</t>
  </si>
  <si>
    <t>8.  Online Shop</t>
  </si>
  <si>
    <t>- manajemen payment</t>
  </si>
  <si>
    <t>9.  Service &amp; Spare part shop</t>
  </si>
  <si>
    <t>6. jasa &amp; servis centre</t>
  </si>
  <si>
    <t>Sales leads F.U :</t>
  </si>
  <si>
    <t>- fitur servis</t>
  </si>
  <si>
    <t>1. Fresh Lead ( day 1 )</t>
  </si>
  <si>
    <t>- manajemen garansi</t>
  </si>
  <si>
    <t>sales call perkenalan individu antara sales &amp; calon customer</t>
  </si>
  <si>
    <t>2. Left Message ( day 2 - unlimited )</t>
  </si>
  <si>
    <t>mengirimkan pesan singkat baik itu SMS atau social chat lainnya, disertai email blast utk menjalin hubungan yg lbh kepada memberikan solusi (solution tendencies)</t>
  </si>
  <si>
    <t>3. Needs Callback ( day 3 - unlimited )</t>
  </si>
  <si>
    <t>Sales harus bisa memberikan pancingan kpd calon customer agar komunikasi bisa dua arah. arahkan customer utk bertanya ttg sistem (consistency)</t>
  </si>
  <si>
    <t>4. Scheduled Appointment ( day 4 )</t>
  </si>
  <si>
    <t>Usahakan utk bertemu langsung dgn calon customer utk menumbuhkan kesan RESPECT</t>
  </si>
  <si>
    <t>5. Awaiting Estimate ( day 5)</t>
  </si>
  <si>
    <t>pada tahapan ini harus sdh terbentuk suatu keputusan ttg produk atau paket sistem apa yg cocok diimplementasikan terhadap masalah atau kebutuhan sang calon customer</t>
  </si>
  <si>
    <t>6. Job in Progress ( day 6 - unlimited )</t>
  </si>
  <si>
    <t>disini kita sudah upayakan agar calon customer sdh mulai menerapkan sistem sehingga mereka bisa melihat langsung kelebihan produk yg kita telah tawarkan ( from day 1 )</t>
  </si>
  <si>
    <t>7. To Be Invoiced ( day 7 )</t>
  </si>
  <si>
    <t>pd tahapan kali ini sang sales sdh berubah menjadi wujud aslinya utk mendorong si calon customer berlangganan sistem</t>
  </si>
  <si>
    <t>8. Awaiting Payment ( day 8 )</t>
  </si>
  <si>
    <t>closed or left yg artinya sdh tidak ada lagi follow up selanjutnya</t>
  </si>
  <si>
    <t>9. 2 Week Follow-Up</t>
  </si>
  <si>
    <t>sebulan pertama kita hrs tetap intens dan selalu konsisten utk memperhatikan kegiatan rutin customer yg mulai berbayar dan tetap menanyakan ttg kesulitan2 yg ada.</t>
  </si>
  <si>
    <t>Penerapan Erzap dalam tiap bidang industri :</t>
  </si>
  <si>
    <t>1. Cafe &amp; Resto</t>
  </si>
  <si>
    <t>- fitur produksi utk recipee</t>
  </si>
  <si>
    <t>- split bill yg bertujuan utk memisahkan antara makanan &amp; minuman</t>
  </si>
  <si>
    <t>- perincian nota order</t>
  </si>
  <si>
    <t>2. Toko HP &amp; accesories</t>
  </si>
  <si>
    <t>- fitur SN atau IMEI yg memudahkan replacing unit</t>
  </si>
  <si>
    <t>- fitur servis yg memudahkan toko guna melakukan tindakan servis unit</t>
  </si>
  <si>
    <t>- klasifikasi produk seperti; ukuran, warna, kategori</t>
  </si>
  <si>
    <t>3. Retail fashion &amp; butik</t>
  </si>
  <si>
    <t>- diskon bertingkat</t>
  </si>
  <si>
    <t>- pesanan penjualan</t>
  </si>
  <si>
    <t>4. Toko kue &amp; bahan makanan</t>
  </si>
  <si>
    <t>- harga per jenis pelanggan</t>
  </si>
  <si>
    <t>5. tekstil &amp; alat jahit</t>
  </si>
  <si>
    <t>- fitur piutang utk kategori suplier</t>
  </si>
  <si>
    <t>- fitur produksi utk suatu pola paket</t>
  </si>
  <si>
    <t>- kategori produk utk ukuran, warna dan kategori</t>
  </si>
  <si>
    <t>6. Toko computer &amp; accesories</t>
  </si>
  <si>
    <t>- Fitur SN</t>
  </si>
  <si>
    <t>- fitur servis part</t>
  </si>
  <si>
    <t>- harga per pelanggan</t>
  </si>
  <si>
    <t>7. Kontraktor &amp; Planing</t>
  </si>
  <si>
    <t>- Fitur Produksi</t>
  </si>
  <si>
    <t>- Penerimaan hutang &amp; piutang</t>
  </si>
  <si>
    <t>- jurnal analisa</t>
  </si>
  <si>
    <t>8. Online Shop</t>
  </si>
  <si>
    <t>- Pesanan penjualan</t>
  </si>
  <si>
    <t>- sistem hutang &amp; piutang</t>
  </si>
  <si>
    <t>- sistem ekspedisi</t>
  </si>
  <si>
    <t>9. Service &amp; spare part shop</t>
  </si>
  <si>
    <t>- sistem SN</t>
  </si>
  <si>
    <t>- fitur pengelompokan jasa per jenis pekerjaan</t>
  </si>
  <si>
    <t xml:space="preserve">KEYPOINT ERZ4P </t>
  </si>
  <si>
    <t>- Software Akunting, Pembukuan, dan dapat menyajikan laporan keuangan harian secara detail dan lengkap ke email yang sudah ditentukan.</t>
  </si>
  <si>
    <t>- Sangat tepat untuk digunakan pada perusahaan Dagang dan Jasa, produk jenis jasa (tanpa stok).</t>
  </si>
  <si>
    <t>- Dapat langsung meng-update gambar, harga, nama, stok pada toko online yang sebelumnya sudah anda buat sebelumnya.</t>
  </si>
  <si>
    <t>- Berbasis Web yang akan memudahkan anda untuk mengakses nya dari mana saja.</t>
  </si>
  <si>
    <t>- Fitur email blast yang dapat dipergunakan untuk promosi.</t>
  </si>
  <si>
    <t>- Setiap dokumen/nota dapat di print, dirubah ke pdf dan dapat juga langsung dikirim ke email dari sistem tanpa perlu membuka email seperti Yahoo, Gmail, dan Outlook.</t>
  </si>
  <si>
    <t>Key Poin ERZ4P untuk toko HP sbb:</t>
  </si>
  <si>
    <t>1. Manajemen Serial Number</t>
  </si>
  <si>
    <t>2. Tukar SN Pembelian, berguna jika ingin menukar unit ke supplier tanpa harus melakukan retur pembelian</t>
  </si>
  <si>
    <t>2 Tukar SN Penjualan, berguna jika pelanggan menukar unit tanpa harus melakukan retur penjualan</t>
  </si>
  <si>
    <t>3. Modul Servis, berguna jika toko hp anda menerima servisan dalam jumlah yg banyak dan ingin dikelola lebih terstruktur</t>
  </si>
  <si>
    <t>4. Pembagian Hak Akses yang fleksibel</t>
  </si>
  <si>
    <t>5. Pembatasan Hak Akses 3 level, level cabang, level gudang dan level menu pada program</t>
  </si>
  <si>
    <t>6. Penguncian Data ketika data sedang di edit oleh operator, satu data hanya dapat di edit oleh satu operator pada satu waktu, operator lain harus menunggu sampai operator yang sedang mengedit data selesai melakukan perubahan data</t>
  </si>
  <si>
    <t>7. Fitur Akuntasi yang lengkap mulai dari jurnal, laba rugi, neraca, perubahan modal dan prive</t>
  </si>
  <si>
    <t>8. Laporan statistik penjualan per produk, per sales dan per pelanggan untuk menganalisa penjualan</t>
  </si>
  <si>
    <t>9. Cocok untuk membukukan transaksi penjualan yang dilakukan di marketplace, nomor nota diganti sesuai nomor nota dari marketplance dan nomor resi dapat diinputkan setelah barang dikirim</t>
  </si>
  <si>
    <t>10. Laporan dapat di donlot ke excel</t>
  </si>
  <si>
    <t>11. Manajemen Purchase Order dan Sales Order yang detail dan akurat</t>
  </si>
  <si>
    <t>12. Dapat dihubungkan dengan toko online buatan Z4Comp, sehingga data stok dan harga di kontrol satu pintu dari aplikasi Erzap</t>
  </si>
  <si>
    <t>13. Point of Sales versi Android dapat digunakan untuk tempat-tempat yang koneksi internetnya buruk, karena transaksi dilakukan secara offline</t>
  </si>
  <si>
    <t>14. Harga jual yang dinamis, harga jual grosir, harga jual per jenis pelanggan, harga jual per pelanggan dan harga jual per outlet</t>
  </si>
  <si>
    <t>15. Email ucapan hari raya dan ulang tahun untuk pelanggan yang telah didaftarkan di sistem</t>
  </si>
  <si>
    <t>Untuk supermarket atau mini market yang perlu dipelajari</t>
  </si>
  <si>
    <t>kasir</t>
  </si>
  <si>
    <t>1. Kecurangan di sisi Kasir</t>
  </si>
  <si>
    <t>2. Proses modal awal Kasir tiap pagi</t>
  </si>
  <si>
    <t>3. Proses setor kas tiap tutup atau tiap ganti shift</t>
  </si>
  <si>
    <t>4. Proses pembagian kode kasir jika menggunakan sistem multi kasir</t>
  </si>
  <si>
    <t>5. Proses retur penjualan/void di sisi Kasir</t>
  </si>
  <si>
    <t>6. Cara scan yang tepat untuk pembelian banyak produk, misal 1 produk di beli 100 unit, bagaimana cara scan nya agar cepat</t>
  </si>
  <si>
    <t>7. cara kirim nota via wa</t>
  </si>
  <si>
    <t>Back office</t>
  </si>
  <si>
    <t>1. pemisahan barang ppn dan non ppn</t>
  </si>
  <si>
    <t>2. cara input pembelian jika supplier nya PKP dan Toko nya Non PKP (nota supplier harga satuannya sebelum ppn, namun total faktur nya ditambah ppn, berapakah nominal harga satuan yang tepat diinputkan ke sistem?)</t>
  </si>
  <si>
    <t>3. cara pelunasan nota pembelian/hutang dengan sistem Giro</t>
  </si>
  <si>
    <t>4. cara input kas bon pegawai</t>
  </si>
  <si>
    <t>5. cara proses gajian pegawai</t>
  </si>
  <si>
    <t>6. cara absensi pegawai</t>
  </si>
  <si>
    <t>7. cara melihat total PPn Keluaran untuk kepentingan penyetoran pajak ppn (kalau supermarket biasanya semua pakai sistem pajak di gunggung)</t>
  </si>
  <si>
    <t>8. cara stok opname tercepat, melihat kalau supermarket itu luas dan barang banyak</t>
  </si>
  <si>
    <t>9. penjelasan tetnang konsep FIFO, karena biasanya supermarket pake sistem avarage, sedangkan erzap pakai FIFO, perlu di jelaskan plus minusnya, plus nya tentu bisa detail modalnya dan laporan laba rugi lebih akurat</t>
  </si>
  <si>
    <t>10. proses pengajuan PO, po dengan uang muka, po tanpa uang muka, po diproses sebagaian, po di batalkan sebagian, po ditukar barang</t>
  </si>
  <si>
    <t>11. proses pemindahan barang antar gudang atau antar outlet</t>
  </si>
  <si>
    <t>12. proses cetak Barcode</t>
  </si>
  <si>
    <t>13. proses sycnh ke web dan marketplace</t>
  </si>
  <si>
    <t>14. proses pencatatan Aset perusahaan dan penjelasan tentang penyusutan otomatis</t>
  </si>
  <si>
    <t>15. proses set harga jual member</t>
  </si>
  <si>
    <t>16. proses pendaftaran pelanggan</t>
  </si>
  <si>
    <t>No WhatsApp</t>
  </si>
  <si>
    <t>Nama/Toko</t>
  </si>
  <si>
    <t>Sales</t>
  </si>
  <si>
    <t>Tgl Penawaran</t>
  </si>
  <si>
    <t>Response Pelanggan</t>
  </si>
  <si>
    <t>62 812-3751-5985</t>
  </si>
  <si>
    <t>62 812-3797-008</t>
  </si>
  <si>
    <t>62 812-3800-9524</t>
  </si>
  <si>
    <t>62 812-3977-0869</t>
  </si>
  <si>
    <t>62 812-8580-4188</t>
  </si>
  <si>
    <t>62 813-5439-5346</t>
  </si>
  <si>
    <t>62 813-5929-5636</t>
  </si>
  <si>
    <t>62 813-7183-6843</t>
  </si>
  <si>
    <t>62 817-0373-1353</t>
  </si>
  <si>
    <t>62 817-7520-5026</t>
  </si>
  <si>
    <t>62 817-9733-412</t>
  </si>
  <si>
    <t>62 818-354-285</t>
  </si>
  <si>
    <t>Archie Tech Computer Bali</t>
  </si>
  <si>
    <t>62 819-0908-0993</t>
  </si>
  <si>
    <t>62 819-3727-5791</t>
  </si>
  <si>
    <t>62 819-9910-0452</t>
  </si>
  <si>
    <t>62 821-4664-5603</t>
  </si>
  <si>
    <t>62 822-6931-3830</t>
  </si>
  <si>
    <t>62 831-1523-5427</t>
  </si>
  <si>
    <t>62 831-1567-1177</t>
  </si>
  <si>
    <t>62 852-3600-7679</t>
  </si>
  <si>
    <t>62 852-3828-4473</t>
  </si>
  <si>
    <t>62 852-3909-0006</t>
  </si>
  <si>
    <t>62 852-4890-3703</t>
  </si>
  <si>
    <t>62 853-3875-5578</t>
  </si>
  <si>
    <t>62 853-3888-4157</t>
  </si>
  <si>
    <t>62 856-4385-5319</t>
  </si>
  <si>
    <t>62 857-3801-7577</t>
  </si>
  <si>
    <t>62 857-3967-1352</t>
  </si>
  <si>
    <t>62 857-4696-8733</t>
  </si>
  <si>
    <t>62 858-0611-9457</t>
  </si>
  <si>
    <t>62 858-4240-8066</t>
  </si>
  <si>
    <t>62 859-3488-0400</t>
  </si>
  <si>
    <t>62 859-6595-9099</t>
  </si>
  <si>
    <t>62811-3145-333</t>
  </si>
  <si>
    <t>62811-3838-489</t>
  </si>
  <si>
    <t>62812-1669-4594</t>
  </si>
  <si>
    <t>62812-3068-0213</t>
  </si>
  <si>
    <t>62 813-3828-4961</t>
  </si>
  <si>
    <t>62 813-3872-2998</t>
  </si>
  <si>
    <t>62 813-3940-1826</t>
  </si>
  <si>
    <t>62 817-357-436</t>
  </si>
  <si>
    <t>62 817-4198-666</t>
  </si>
  <si>
    <t>62 817-4704-078</t>
  </si>
  <si>
    <t>62 817-4728-717</t>
  </si>
  <si>
    <t>62 817-4786-849</t>
  </si>
  <si>
    <t>62 818-0560-0194</t>
  </si>
  <si>
    <t>62 818-315-116</t>
  </si>
  <si>
    <t>62 818-378-284</t>
  </si>
  <si>
    <t>62 818-550-032</t>
  </si>
  <si>
    <t>62 819-0777-7933</t>
  </si>
  <si>
    <t>62 819-1644-9060</t>
  </si>
  <si>
    <t>62 819-3306-0247</t>
  </si>
  <si>
    <t>62 819-3616-7143</t>
  </si>
  <si>
    <t>62 819-3646-6809</t>
  </si>
  <si>
    <t>62 819-9080-0100</t>
  </si>
  <si>
    <t>62 819-9900-8369</t>
  </si>
  <si>
    <t>62 819-9907-2423</t>
  </si>
  <si>
    <t>62 819-9910-5995</t>
  </si>
  <si>
    <t>62 819-9912-8836</t>
  </si>
  <si>
    <t>62 819-9925-0627</t>
  </si>
  <si>
    <t>62 819-9927-6408</t>
  </si>
  <si>
    <t>62 819-9943-2532</t>
  </si>
  <si>
    <t>62 819-9948-2481</t>
  </si>
  <si>
    <t>62 819-9993-2424</t>
  </si>
  <si>
    <t>62 821-4626-5354</t>
  </si>
  <si>
    <t>62812-3754-2107</t>
  </si>
  <si>
    <t>laptop murah bali</t>
  </si>
  <si>
    <t>belum respon</t>
  </si>
  <si>
    <t>62812-3931-7686</t>
  </si>
  <si>
    <t>dewata comp goa gajah</t>
  </si>
  <si>
    <t>62812-3969-8815</t>
  </si>
  <si>
    <t>62812-3978-3275</t>
  </si>
  <si>
    <t>62812-4639-6964</t>
  </si>
  <si>
    <t>62813-2562-3973</t>
  </si>
  <si>
    <t>62813-3316-0479</t>
  </si>
  <si>
    <t>62813-3945-5646</t>
  </si>
  <si>
    <t>62813-5365-8843</t>
  </si>
  <si>
    <t>62813-5373-9255</t>
  </si>
  <si>
    <t>wulan sinar comp</t>
  </si>
  <si>
    <t>62815-2993-9318</t>
  </si>
  <si>
    <t>62818-0529-0758</t>
  </si>
  <si>
    <t>62818-0569-0743</t>
  </si>
  <si>
    <t>46 computer</t>
  </si>
  <si>
    <t>62819-1718-4051</t>
  </si>
  <si>
    <t>62822-3388-9961</t>
  </si>
  <si>
    <t>62822-4778-8888</t>
  </si>
  <si>
    <t>62822-6613-9988</t>
  </si>
  <si>
    <t>62822-8014-5580</t>
  </si>
  <si>
    <t>62823-3963-4795</t>
  </si>
  <si>
    <t>62823-4000-9656</t>
  </si>
  <si>
    <t>62831-1480-3322</t>
  </si>
  <si>
    <t>62831-1958-8833</t>
  </si>
  <si>
    <t>media inovasi computer</t>
  </si>
  <si>
    <t>62851-0181-6006</t>
  </si>
  <si>
    <t>62852-0852-2022</t>
  </si>
  <si>
    <t>62853-3706-0893</t>
  </si>
  <si>
    <t>62853-3767-7273</t>
  </si>
  <si>
    <t>62853-3772-5908</t>
  </si>
  <si>
    <t>62856-9411-6172</t>
  </si>
  <si>
    <t>62857-3883-6690</t>
  </si>
  <si>
    <t>62859-3280-3212</t>
  </si>
  <si>
    <t>62859-3443-9114</t>
  </si>
  <si>
    <t>62859-7433-2691</t>
  </si>
  <si>
    <t>62877-0001-0844</t>
  </si>
  <si>
    <t>877-0116-9001</t>
  </si>
  <si>
    <t>877-4595-1804</t>
  </si>
  <si>
    <t>877-5021-0894</t>
  </si>
  <si>
    <t>877-5366-5177</t>
  </si>
  <si>
    <t>62 821-4666-1234</t>
  </si>
  <si>
    <t>mertha jati cellular</t>
  </si>
  <si>
    <t>62 821-4676-5165</t>
  </si>
  <si>
    <t>denpasar laptop</t>
  </si>
  <si>
    <t>62 821-4690-0043</t>
  </si>
  <si>
    <t>evo computer</t>
  </si>
  <si>
    <t>62 821-4744-5566</t>
  </si>
  <si>
    <t>62 822-3022-2225</t>
  </si>
  <si>
    <t>62 822-3636-1812</t>
  </si>
  <si>
    <t>62 822-3660-6188</t>
  </si>
  <si>
    <t>62 822-4796-4954</t>
  </si>
  <si>
    <t>62 823-4000-9656</t>
  </si>
  <si>
    <t>62 831-1456-7008</t>
  </si>
  <si>
    <t>62 831-1478-6270</t>
  </si>
  <si>
    <t>62 831-1935-3568</t>
  </si>
  <si>
    <t>62 831-1952-7648</t>
  </si>
  <si>
    <t>62 831-1998-7557</t>
  </si>
  <si>
    <t>62 851-0043-0510</t>
  </si>
  <si>
    <t>62 851-0080-9556</t>
  </si>
  <si>
    <t>dewata computer</t>
  </si>
  <si>
    <t>62 851-0187-2045</t>
  </si>
  <si>
    <t>62 851-0198-0600</t>
  </si>
  <si>
    <t>62 851-0251-8090</t>
  </si>
  <si>
    <t>62 851-0290-3188</t>
  </si>
  <si>
    <t>62 851-0300-6428</t>
  </si>
  <si>
    <t>62 852-3996-0085</t>
  </si>
  <si>
    <t>62 853-3846-7467</t>
  </si>
  <si>
    <t>62 857-3741-2555</t>
  </si>
  <si>
    <t>62 857-3818-2228</t>
  </si>
  <si>
    <t>62 857-3862-7984</t>
  </si>
  <si>
    <t>media computer bali</t>
  </si>
  <si>
    <t>62 859-3502-0551</t>
  </si>
  <si>
    <t>62 859-3532-3779</t>
  </si>
  <si>
    <t>877-5503-1965</t>
  </si>
  <si>
    <t>Dullah</t>
  </si>
  <si>
    <t>877-5587-2539</t>
  </si>
  <si>
    <t>tidak deliv</t>
  </si>
  <si>
    <t>877-5739-6065</t>
  </si>
  <si>
    <t>877-5873-6422</t>
  </si>
  <si>
    <t>877-5998-7206</t>
  </si>
  <si>
    <t>riska</t>
  </si>
  <si>
    <t>877-6025-3646</t>
  </si>
  <si>
    <t>877-6341-5062</t>
  </si>
  <si>
    <t>877-6408-8163</t>
  </si>
  <si>
    <t>877-6662-9664</t>
  </si>
  <si>
    <t>877-7419-2148</t>
  </si>
  <si>
    <t>Ketut Sudiartini</t>
  </si>
  <si>
    <t>877-8080-0223</t>
  </si>
  <si>
    <t>878-0599-0268</t>
  </si>
  <si>
    <t>878-2422-6658</t>
  </si>
  <si>
    <t>878-4753-4604</t>
  </si>
  <si>
    <t>878-4907-4095</t>
  </si>
  <si>
    <t>878-5300-4104</t>
  </si>
  <si>
    <t>878-5889-3376</t>
  </si>
  <si>
    <t>878-5999-9616</t>
  </si>
  <si>
    <t>878-6032-3857</t>
  </si>
  <si>
    <t>EVO COMPUTER</t>
  </si>
  <si>
    <t>878-6235-5972</t>
  </si>
  <si>
    <t>878-6417-2015</t>
  </si>
  <si>
    <t>878-6503-9237</t>
  </si>
  <si>
    <t>878-6552-1885</t>
  </si>
  <si>
    <t>878-6593-3786</t>
  </si>
  <si>
    <t>878-7890-2363</t>
  </si>
  <si>
    <t>878-8113-2555</t>
  </si>
  <si>
    <t>881-0369-58896</t>
  </si>
  <si>
    <t>Aldi</t>
  </si>
  <si>
    <t>881-4822-383</t>
  </si>
  <si>
    <t>888-7111-131</t>
  </si>
  <si>
    <t>895-3481-10885</t>
  </si>
  <si>
    <t>895-3785-01158</t>
  </si>
  <si>
    <t>Admin Blessing</t>
  </si>
  <si>
    <t>895-3832-06897</t>
  </si>
  <si>
    <t>Dina Aulia</t>
  </si>
  <si>
    <t>895-4148-44010</t>
  </si>
  <si>
    <t>896-2118-3427</t>
  </si>
  <si>
    <t>Blessing CS</t>
  </si>
  <si>
    <t>896-6973-6339</t>
  </si>
  <si>
    <t>896-7021-6089</t>
  </si>
  <si>
    <t>896-8351-1750</t>
  </si>
  <si>
    <t>898-0249-702</t>
  </si>
  <si>
    <t>62 859-5414-7781</t>
  </si>
  <si>
    <t>62 877-6154-1049</t>
  </si>
  <si>
    <t>Werdhi Jaya Komputer</t>
  </si>
  <si>
    <t>62 878-5758-5778</t>
  </si>
  <si>
    <t>62 878-6222-7221</t>
  </si>
  <si>
    <t>Surya Damanik</t>
  </si>
  <si>
    <t>62 878-6251-1105</t>
  </si>
  <si>
    <t>BALI TEKNIK UTAMA</t>
  </si>
  <si>
    <t>62 878-8549-3133</t>
  </si>
  <si>
    <t>Arya Sukma</t>
  </si>
  <si>
    <t>62 896-3517-4499</t>
  </si>
  <si>
    <t>Pik</t>
  </si>
  <si>
    <t>62 896-8620-9858</t>
  </si>
  <si>
    <t>62 897-0009-996</t>
  </si>
  <si>
    <t>Sahabat IT</t>
  </si>
  <si>
    <t>62 897-0502-434</t>
  </si>
  <si>
    <t>62 897-9172-916</t>
  </si>
  <si>
    <t>62 898-3116-164</t>
  </si>
  <si>
    <t>62 899-0152-969</t>
  </si>
  <si>
    <t>62 899-3113-889</t>
  </si>
  <si>
    <t>62 899-3124-272</t>
  </si>
  <si>
    <t>62857-3910-8122</t>
  </si>
  <si>
    <t>62877-5446-2949</t>
  </si>
  <si>
    <t>62877-6272-2287</t>
  </si>
  <si>
    <t>62877-7770-2870</t>
  </si>
  <si>
    <t>62878-6027-1788</t>
  </si>
  <si>
    <t>62878-6123-2548</t>
  </si>
  <si>
    <t>62878-6177-2722</t>
  </si>
  <si>
    <t>62878-6251-1105</t>
  </si>
  <si>
    <t>62878-8549-3133</t>
  </si>
  <si>
    <t>62896-8620-9858</t>
  </si>
  <si>
    <t>62897-0009-996</t>
  </si>
  <si>
    <t>62897-0502-434</t>
  </si>
  <si>
    <t>62897-9172-916</t>
  </si>
  <si>
    <t>Itechbali cabang sanur</t>
  </si>
  <si>
    <t>62898-3116-164</t>
  </si>
  <si>
    <t>62899-3113-889</t>
  </si>
  <si>
    <t>CLIENT GFSoft</t>
  </si>
  <si>
    <t>62 853-3365-8218</t>
  </si>
  <si>
    <t>Wira Tronik Center</t>
  </si>
  <si>
    <t>rivial</t>
  </si>
  <si>
    <t>62 811-3811-1500</t>
  </si>
  <si>
    <t>Love Communication</t>
  </si>
  <si>
    <t>62 896-8357-8999</t>
  </si>
  <si>
    <t>Mitra Cellular Gatsu</t>
  </si>
  <si>
    <t>62 821-4403-1476</t>
  </si>
  <si>
    <t>De Spare Part</t>
  </si>
  <si>
    <t>62 822-5161-9990</t>
  </si>
  <si>
    <t>Indra Cell</t>
  </si>
  <si>
    <t>62 853-7612-4108</t>
  </si>
  <si>
    <t>CV Great Pack Batan</t>
  </si>
  <si>
    <t>dullah</t>
  </si>
  <si>
    <t>62 813-8450-8658</t>
  </si>
  <si>
    <t>CV Karya Inti Pratama</t>
  </si>
  <si>
    <t>62 878-6226-8555</t>
  </si>
  <si>
    <t>Karya Pertama Perkasa</t>
  </si>
  <si>
    <t>62 823-1082-9395</t>
  </si>
  <si>
    <t xml:space="preserve">Maju Jaya Kemasan </t>
  </si>
  <si>
    <t>62 813-1899-7199</t>
  </si>
  <si>
    <t>BALLYSON STATIONERY &amp; SPORT</t>
  </si>
  <si>
    <t>62 823-2336-2107</t>
  </si>
  <si>
    <t>Toko Buku Gloria</t>
  </si>
  <si>
    <t>62 812-8382-436</t>
  </si>
  <si>
    <t>Focus Stationery</t>
  </si>
  <si>
    <t>ptmuliamakmurlestari</t>
  </si>
  <si>
    <t>PT. Mulia Makmur Lestari</t>
  </si>
  <si>
    <t>62 813-6300-2286</t>
  </si>
  <si>
    <t>Jackson Homeware Market</t>
  </si>
  <si>
    <t>62 821-4610-2332</t>
  </si>
  <si>
    <t>Hamzah Marota Batik</t>
  </si>
  <si>
    <t>62 812-3000-3389</t>
  </si>
  <si>
    <t>Kado Give To Give</t>
  </si>
  <si>
    <t>62 812-6620-0682</t>
  </si>
  <si>
    <t>Multikarya Sarana makmur</t>
  </si>
  <si>
    <t>62 856-4167-0555</t>
  </si>
  <si>
    <t>~CV. CHRISTAL COMPUTER</t>
  </si>
  <si>
    <t>62 811-6001-551</t>
  </si>
  <si>
    <t>Toko Asean</t>
  </si>
  <si>
    <t>62 822-2660-7883</t>
  </si>
  <si>
    <t>Butik Nayla</t>
  </si>
  <si>
    <t>62 852-7220-2229</t>
  </si>
  <si>
    <t>BEAUTIQUEEN GROSIR</t>
  </si>
  <si>
    <t>z</t>
  </si>
  <si>
    <t>ERZ4P</t>
  </si>
  <si>
    <t>Zahir Online</t>
  </si>
  <si>
    <t>Bee Accounting Online</t>
  </si>
  <si>
    <t>Journal ID</t>
  </si>
  <si>
    <t>Accurate Online</t>
  </si>
  <si>
    <t>MOKA POS</t>
  </si>
  <si>
    <t>Follio POS</t>
  </si>
  <si>
    <t>Olsera POS</t>
  </si>
  <si>
    <t>Pawoon</t>
  </si>
  <si>
    <t>Deal POS</t>
  </si>
  <si>
    <t>Hello Bill</t>
  </si>
  <si>
    <t>EResto</t>
  </si>
  <si>
    <t>Nuuta POS</t>
  </si>
  <si>
    <t>Raptor</t>
  </si>
  <si>
    <t>UMUM</t>
  </si>
  <si>
    <t>Lock Data ketika Edit Data untuk memastikan satu hanya satu user yang mengedit data</t>
  </si>
  <si>
    <t>Y</t>
  </si>
  <si>
    <t>T</t>
  </si>
  <si>
    <t>Kemudahan dalam Penggunaan Program</t>
  </si>
  <si>
    <t>Kejelasan dalam Alur Program</t>
  </si>
  <si>
    <t>History transaksi (contoh nota penjualan/pembelian) ketika dihapus/dibatalkan tetap tercatat pada sistem</t>
  </si>
  <si>
    <t>Support Berbayar</t>
  </si>
  <si>
    <t>Pembatasan Jumlah Produk</t>
  </si>
  <si>
    <t>Pembatasan Jumlah User</t>
  </si>
  <si>
    <t>Pembatasan Jumlah Outlet/Cabang</t>
  </si>
  <si>
    <t>Pembatasan Jumlah Gudang</t>
  </si>
  <si>
    <t>Private Server</t>
  </si>
  <si>
    <t>Kemudahan Pendaftaran</t>
  </si>
  <si>
    <t>Verifikasi Akun</t>
  </si>
  <si>
    <t>Info Update Fitur Terbaru di Web</t>
  </si>
  <si>
    <t>Tour Guide Product setelah Login</t>
  </si>
  <si>
    <t>Monitor Minimum Stok</t>
  </si>
  <si>
    <t>Sinkronisasi Sistem</t>
  </si>
  <si>
    <t>* Sinkron dua arah ke Web</t>
  </si>
  <si>
    <t>* Sinkron ke Marketplace</t>
  </si>
  <si>
    <t>Retur Penjualan</t>
  </si>
  <si>
    <r>
      <rPr>
        <rFont val="arial,sans,sans-serif"/>
        <color theme="1"/>
      </rPr>
      <t xml:space="preserve">* Retur Penjualan </t>
    </r>
    <r>
      <rPr>
        <rFont val="arial,sans,sans-serif"/>
        <b/>
        <color theme="1"/>
      </rPr>
      <t>dengan Nota</t>
    </r>
    <r>
      <rPr>
        <rFont val="arial,sans,sans-serif"/>
        <color theme="1"/>
      </rPr>
      <t xml:space="preserve"> dan </t>
    </r>
    <r>
      <rPr>
        <rFont val="arial,sans,sans-serif"/>
        <b/>
        <color theme="1"/>
      </rPr>
      <t>Termin Tunai</t>
    </r>
    <r>
      <rPr>
        <rFont val="arial,sans,sans-serif"/>
        <color theme="1"/>
      </rPr>
      <t xml:space="preserve"> (bukan penjualan piutang)</t>
    </r>
  </si>
  <si>
    <r>
      <rPr>
        <rFont val="arial,sans,sans-serif"/>
        <color theme="1"/>
      </rPr>
      <t xml:space="preserve">* Retur Penjualan </t>
    </r>
    <r>
      <rPr>
        <rFont val="arial,sans,sans-serif"/>
        <b/>
        <color theme="1"/>
      </rPr>
      <t>dengan Nota</t>
    </r>
    <r>
      <rPr>
        <rFont val="arial,sans,sans-serif"/>
        <color theme="1"/>
      </rPr>
      <t xml:space="preserve"> dan </t>
    </r>
    <r>
      <rPr>
        <rFont val="arial,sans,sans-serif"/>
        <b/>
        <color theme="1"/>
      </rPr>
      <t>Termin Non Tunai</t>
    </r>
    <r>
      <rPr>
        <rFont val="arial,sans,sans-serif"/>
        <color theme="1"/>
      </rPr>
      <t xml:space="preserve"> (penjualan piutang)</t>
    </r>
  </si>
  <si>
    <r>
      <rPr>
        <rFont val="arial,sans,sans-serif"/>
        <color theme="1"/>
      </rPr>
      <t xml:space="preserve">* Retur Penjualan </t>
    </r>
    <r>
      <rPr>
        <rFont val="arial,sans,sans-serif"/>
        <b/>
        <color theme="1"/>
      </rPr>
      <t>dengan Nota</t>
    </r>
    <r>
      <rPr>
        <rFont val="arial,sans,sans-serif"/>
        <color theme="1"/>
      </rPr>
      <t xml:space="preserve"> dan </t>
    </r>
    <r>
      <rPr>
        <rFont val="arial,sans,sans-serif"/>
        <b/>
        <color theme="1"/>
      </rPr>
      <t>Termin Non Tunai dan SUDAH LUNAS</t>
    </r>
    <r>
      <rPr>
        <rFont val="arial,sans,sans-serif"/>
        <color theme="1"/>
      </rPr>
      <t xml:space="preserve"> (penjualan piutang)</t>
    </r>
  </si>
  <si>
    <t>* Retur Penjualan tanpa Nota Penjualan</t>
  </si>
  <si>
    <t>Retur Pembelian</t>
  </si>
  <si>
    <r>
      <rPr>
        <rFont val="arial,sans,sans-serif"/>
        <color theme="1"/>
      </rPr>
      <t xml:space="preserve">* Retur Pembelian </t>
    </r>
    <r>
      <rPr>
        <rFont val="arial,sans,sans-serif"/>
        <b/>
        <color theme="1"/>
      </rPr>
      <t>dengan Nota</t>
    </r>
    <r>
      <rPr>
        <rFont val="arial,sans,sans-serif"/>
        <color theme="1"/>
      </rPr>
      <t xml:space="preserve"> dan </t>
    </r>
    <r>
      <rPr>
        <rFont val="arial,sans,sans-serif"/>
        <b/>
        <color theme="1"/>
      </rPr>
      <t>Termin Tunai</t>
    </r>
    <r>
      <rPr>
        <rFont val="arial,sans,sans-serif"/>
        <color theme="1"/>
      </rPr>
      <t xml:space="preserve"> (bukan pembelian hutang)</t>
    </r>
  </si>
  <si>
    <r>
      <rPr>
        <rFont val="arial,sans,sans-serif"/>
        <color theme="1"/>
      </rPr>
      <t xml:space="preserve">* Retur Pembelian </t>
    </r>
    <r>
      <rPr>
        <rFont val="arial,sans,sans-serif"/>
        <b/>
        <color theme="1"/>
      </rPr>
      <t>dengan Nota</t>
    </r>
    <r>
      <rPr>
        <rFont val="arial,sans,sans-serif"/>
        <color theme="1"/>
      </rPr>
      <t xml:space="preserve"> dan </t>
    </r>
    <r>
      <rPr>
        <rFont val="arial,sans,sans-serif"/>
        <b/>
        <color theme="1"/>
      </rPr>
      <t>Termin Non Tunai</t>
    </r>
    <r>
      <rPr>
        <rFont val="arial,sans,sans-serif"/>
        <color theme="1"/>
      </rPr>
      <t xml:space="preserve"> (pembelian hutang)</t>
    </r>
  </si>
  <si>
    <r>
      <rPr>
        <rFont val="arial,sans,sans-serif"/>
        <color theme="1"/>
      </rPr>
      <t xml:space="preserve">* Retur Pembelian </t>
    </r>
    <r>
      <rPr>
        <rFont val="arial,sans,sans-serif"/>
        <b/>
        <color theme="1"/>
      </rPr>
      <t>dengan Nota</t>
    </r>
    <r>
      <rPr>
        <rFont val="arial,sans,sans-serif"/>
        <color theme="1"/>
      </rPr>
      <t xml:space="preserve"> dan </t>
    </r>
    <r>
      <rPr>
        <rFont val="arial,sans,sans-serif"/>
        <b/>
        <color theme="1"/>
      </rPr>
      <t>Termin Non Tunai dan SUDAH LUNAS</t>
    </r>
    <r>
      <rPr>
        <rFont val="arial,sans,sans-serif"/>
        <color theme="1"/>
      </rPr>
      <t xml:space="preserve"> (pembelian hutang)</t>
    </r>
  </si>
  <si>
    <t>* Retur Pembelian tanpa Nota Pembelian</t>
  </si>
  <si>
    <t>Modul Konsinyasi</t>
  </si>
  <si>
    <t>* Modul Konsinyasi Pembelian</t>
  </si>
  <si>
    <t>* Modul Konsinyasi Penjualan</t>
  </si>
  <si>
    <t>Multi Satuan</t>
  </si>
  <si>
    <t>Tanggal Kadaluarsa</t>
  </si>
  <si>
    <t>Print Barcode</t>
  </si>
  <si>
    <t>Sinkron Webstore</t>
  </si>
  <si>
    <t>Laporan otomatis Via Email</t>
  </si>
  <si>
    <t>Open API</t>
  </si>
  <si>
    <t>Import excel pada pembelian</t>
  </si>
  <si>
    <t>Mengganti modal manual pada data produk</t>
  </si>
  <si>
    <t>Mendukung pencarian data yang kompleks</t>
  </si>
  <si>
    <t>Aktifitas Produk</t>
  </si>
  <si>
    <t>Input produk di faktur pembelian</t>
  </si>
  <si>
    <t>Import data pembelian dan jurnal</t>
  </si>
  <si>
    <t>fleksibilitas dalam lihat stok , kas&amp;bank , serta input jurnal ( multi cabang )</t>
  </si>
  <si>
    <t>Retur penjualan dengan merubah SN</t>
  </si>
  <si>
    <t>Retur pembelian dengan merubah SN</t>
  </si>
  <si>
    <t>Dobel Book Otomatis</t>
  </si>
  <si>
    <t>Khusus Penjualan</t>
  </si>
  <si>
    <t>Android Apps POS</t>
  </si>
  <si>
    <t>Android Apps Reporting</t>
  </si>
  <si>
    <t>IPhone Apps Reporting</t>
  </si>
  <si>
    <t>Transaksi Offlne untuk Penjualan atau POS pada WEB</t>
  </si>
  <si>
    <t>Penjualan dengan Exclude PPn</t>
  </si>
  <si>
    <t>Penjualan dengan Include PPn</t>
  </si>
  <si>
    <t>Penjualan dengan PPh 22</t>
  </si>
  <si>
    <t>Penjualan dengan PPh 23</t>
  </si>
  <si>
    <t>Harga Jual Produk Per Pelanggan</t>
  </si>
  <si>
    <t>Harga Jual Produk Per Outlet</t>
  </si>
  <si>
    <t>Harga Jual Produk Per Jenis Pelanggan</t>
  </si>
  <si>
    <t>Perhitungan Bonus Sales</t>
  </si>
  <si>
    <t>* Komisi dihitung dari Total Faktur</t>
  </si>
  <si>
    <t>* Komisi dihitung dari Total Laba</t>
  </si>
  <si>
    <t>* Komisi dihitung dari Omset Per Kategori Produk</t>
  </si>
  <si>
    <t>* Komisi dihitung dari Laba Per Kategori Produk</t>
  </si>
  <si>
    <t>Membuat Faktur Penjualan Berulang (Penjualan Terjadwal)</t>
  </si>
  <si>
    <t>Duplikasi Faktur Penjualan</t>
  </si>
  <si>
    <t>Statistik Penjualan</t>
  </si>
  <si>
    <t>* Laporan Statistik penjualan Per Sales</t>
  </si>
  <si>
    <t>* Laporan Statistik penjualan Per Pelanggan</t>
  </si>
  <si>
    <t>* Laporan Statistik penjualan Per Produk</t>
  </si>
  <si>
    <t>Fitur Multi Kasir</t>
  </si>
  <si>
    <t>Pembayaran dua jenis pembayaran (contoh bayar tunai dan debit dalam satu transaksi)</t>
  </si>
  <si>
    <t>Poin Pelanggan</t>
  </si>
  <si>
    <t>Print Closing Kasir</t>
  </si>
  <si>
    <t>Retur Penjualan tanpa nota dengan memilih nama pelanggan lalu menginputkan No SN yang tidak terdaftar pada Database</t>
  </si>
  <si>
    <t>Desain Invoice Penjualan</t>
  </si>
  <si>
    <t>Harga jual otomatis muncul di faktur penjualan ketika proses</t>
  </si>
  <si>
    <t>penjualan wajib input pelanggan</t>
  </si>
  <si>
    <t>Retur penjualan wajib input pelanggan ( dengan / tanpa nota )</t>
  </si>
  <si>
    <t xml:space="preserve">LOCK Imei di menu retur dengan atau tanpa nota </t>
  </si>
  <si>
    <t>Import data excel dari marketplace</t>
  </si>
  <si>
    <t xml:space="preserve">Hapus faktur penjualan bisa dilakukan selain tunai </t>
  </si>
  <si>
    <t>Hak akses membatasi harga jual dibawah harga modal</t>
  </si>
  <si>
    <t>Hapus faktur tunai ( bisa dilakukan jika total harganya 0 )</t>
  </si>
  <si>
    <t>Penghapusan Data transaksi akan menghapus data dibuku besar atas akun tsb</t>
  </si>
  <si>
    <t>Modul Khusus Multi Cabang</t>
  </si>
  <si>
    <t>Transfer Gudang</t>
  </si>
  <si>
    <t>* Lintas Cabang</t>
  </si>
  <si>
    <t>* Satu Cabang</t>
  </si>
  <si>
    <t>Transfer Kas lintas Cabang</t>
  </si>
  <si>
    <t>Penjualan Transfer Antar Outlet</t>
  </si>
  <si>
    <t>Penentuan Hak Akses User Per Outlet</t>
  </si>
  <si>
    <t>Penentuan Hak Akses User Per Gudang</t>
  </si>
  <si>
    <t>Free Penambahan Cabang</t>
  </si>
  <si>
    <t>Free Penambahan Gudang</t>
  </si>
  <si>
    <t>Tr</t>
  </si>
  <si>
    <t xml:space="preserve">Transaksi Lintas Cabang dilakukan dengan memilih Cabang pada setiap Transaksi, tidak perlu melakukan proses ganti cabang secara menyeluruh
Contoh: Untuk membuat nota penjualan Cabang A dan Cabang B cukup memilih data Cabang pada transaksi penjualan, sehingga proses transaksi cepat dan efektif
</t>
  </si>
  <si>
    <t xml:space="preserve">Transaksi duplikasi Jurnal berulang </t>
  </si>
  <si>
    <t>Modul Khusus AKUNTING</t>
  </si>
  <si>
    <t>Laba Rugi</t>
  </si>
  <si>
    <t>Konsolidasi Laba Rugi Antar Cabang</t>
  </si>
  <si>
    <t>Neraca</t>
  </si>
  <si>
    <t>* Neraca Trial Balance</t>
  </si>
  <si>
    <t>Jurnal Manual</t>
  </si>
  <si>
    <t>Transaksi mundur (transaksi pada bulan2 lalu yang akan merubah laba rugi dan neraca secara otomatis)</t>
  </si>
  <si>
    <t>Manajemen Asset</t>
  </si>
  <si>
    <t>* Aset Beli</t>
  </si>
  <si>
    <t>* Aset Jual</t>
  </si>
  <si>
    <t>* Pindah Aset</t>
  </si>
  <si>
    <t>* Penyusutan metoda Garis Lurus</t>
  </si>
  <si>
    <t>Sistem Persediaan FIFO</t>
  </si>
  <si>
    <t>Sistem Persediaan Avarage</t>
  </si>
  <si>
    <t>Pembuatan Akun dapat ditentukan Sub Akun nya, dan kode akun dapat di set Otomatis mengikuti Akun atau Sub Akun</t>
  </si>
  <si>
    <t>Pembayaran Hutang dengan Giro atau Cek mundur</t>
  </si>
  <si>
    <t>Pembayaran Piutang dengan Giro atau Cek mundur</t>
  </si>
  <si>
    <t>Laba Rugi per Proyek
Modul Penjualan, Pembelian, Beban, Stok Keluar dapat di sematkan dengan Proyek</t>
  </si>
  <si>
    <t>Rekonsliasi Otomatis ke Bank</t>
  </si>
  <si>
    <t>Fitur Hitung Kas</t>
  </si>
  <si>
    <t>Pembayaran Cicilan pada Hutang Piutang</t>
  </si>
  <si>
    <t>* Kemudahan dalam membayar Cicilan</t>
  </si>
  <si>
    <t>Modul Hutang Lain</t>
  </si>
  <si>
    <t>Modul Piutang Lain</t>
  </si>
  <si>
    <t>Modul Kas Bon</t>
  </si>
  <si>
    <t>No Voucher Jurnal bisa dibuat Manual</t>
  </si>
  <si>
    <t>Tanggal Closing Laporan Keuangan dapat ditentukan sendiri</t>
  </si>
  <si>
    <t>akun default KAS dan BANK untuk transaksi sederhana</t>
  </si>
  <si>
    <t>Jika Transaksi di edit / di hapus,maka jurnal pada buku besar ikut terhapus</t>
  </si>
  <si>
    <t>Penghapusan data penjualan ataupun retur akan menghapus data jurnalnya</t>
  </si>
  <si>
    <t>Melihat laporan Buku Besar lintas bulan</t>
  </si>
  <si>
    <t>MODUL Khusus Industri HP/Komputer</t>
  </si>
  <si>
    <t>Modul Servis khusus untuk usaha Handphone atau komputer</t>
  </si>
  <si>
    <t>* Mampu menerima Servis beberapa barang dalam satu Nota Servis</t>
  </si>
  <si>
    <t>Modul Serial Number untuk usaha HP atau Komputer</t>
  </si>
  <si>
    <t>* Serial Number Lock untuk semua produk</t>
  </si>
  <si>
    <t>* Serial Number Lock per Produk</t>
  </si>
  <si>
    <t>Modul tukar SN Penjualan</t>
  </si>
  <si>
    <t>Modul tukar SN Pembelian</t>
  </si>
  <si>
    <t>Stok Opname menggunakan IMEI</t>
  </si>
  <si>
    <t>Manajemen SN, untuk melakukan koreksi SN jika diperlukan</t>
  </si>
  <si>
    <t>Penurunan Harga Beli</t>
  </si>
  <si>
    <t>Modul Cashback</t>
  </si>
  <si>
    <t>Tukar SN Penjualan</t>
  </si>
  <si>
    <t>Tukar SN Pembelian</t>
  </si>
  <si>
    <t>Import SN di Menu Pembelian</t>
  </si>
  <si>
    <t xml:space="preserve">Rekap Stok dengan SN </t>
  </si>
  <si>
    <t>Modul Khusus Industri Resto</t>
  </si>
  <si>
    <t>Print Dapur dan Resto</t>
  </si>
  <si>
    <t>Pajak Resto</t>
  </si>
  <si>
    <t>Servis Charge untuk Resto</t>
  </si>
  <si>
    <t>Modul Inventory</t>
  </si>
  <si>
    <t>Modul Stok Masuk</t>
  </si>
  <si>
    <t>Modul Stok Keluar</t>
  </si>
  <si>
    <t>Modul Bill Of Material</t>
  </si>
  <si>
    <t>Modul Produksi Barang</t>
  </si>
  <si>
    <t>Stok Opname</t>
  </si>
  <si>
    <t>Pembuatan Paket/Menu pada Produk</t>
  </si>
  <si>
    <t>Email Blast</t>
  </si>
  <si>
    <t>Email Newsletter</t>
  </si>
  <si>
    <t>SMS Blast</t>
  </si>
  <si>
    <t xml:space="preserve">Menduplikasi Transaksi </t>
  </si>
  <si>
    <t>Flexibility Hak Akses</t>
  </si>
  <si>
    <t>Human Resource</t>
  </si>
  <si>
    <t>Payment QRIS</t>
  </si>
  <si>
    <t>Modul Promosi</t>
  </si>
  <si>
    <t>Konek Tokopedia and Shopee otomatis bukan import excel</t>
  </si>
  <si>
    <t>Modul Absensi via Apps</t>
  </si>
  <si>
    <t>Modul Gaji Advance ( fleksibel menentukan komponen gaji dan data absesnsi dari apps otomatis konek ke modul gaji )</t>
  </si>
  <si>
    <t>Analisa Harga</t>
  </si>
  <si>
    <t>1 Outlet 1 Gudang 5 User dengan total Jumlah Produk sebanyak 1000</t>
  </si>
  <si>
    <t>1 Outlet 1 Gudang 5 User dengan total Jumlah Produk sebanyak 5000</t>
  </si>
  <si>
    <t>5 Outlet 5 Gudang 10 User dengan total Jumlah Produk sebanyak 1000</t>
  </si>
  <si>
    <t>5 Outlet 5 Gudang 10 User dengan total Jumlah Produk sebanyak 5000</t>
  </si>
  <si>
    <t xml:space="preserve">TAG Line </t>
  </si>
  <si>
    <t xml:space="preserve">Sistem </t>
  </si>
  <si>
    <t>Erzap vs jurnal</t>
  </si>
  <si>
    <t>Software Akuntansi Online</t>
  </si>
  <si>
    <t>Jhir Online</t>
  </si>
  <si>
    <t>1. Integrasi dengan POS Android, jdi tidak perlu ada biaya tambahan untuk POS</t>
  </si>
  <si>
    <t>The Best Business Management Software</t>
  </si>
  <si>
    <t>2. Tambahan cabang cukup bayar 150rb, tidak bayar full paket, jadi lebih murah perhitungan biaya bulanannya kalau banyak cabang</t>
  </si>
  <si>
    <t>3. Pengaturan hak akses sangat kompleks, bisa membatasi user yg login level cabang, gudang dan level menu</t>
  </si>
  <si>
    <t>Software Akuntansi No.2 di Indonesia</t>
  </si>
  <si>
    <t>Bee Accounting</t>
  </si>
  <si>
    <t>4. Penyajian aktifitas stok yang kompleks dan detail</t>
  </si>
  <si>
    <t>5. Terintegrasi dengan katalog online dan web online shop *syarat dan ketentuan berlaku</t>
  </si>
  <si>
    <t xml:space="preserve">Software Akuntansi Online #1 di Indonesia </t>
  </si>
  <si>
    <t>Jurnail.Id</t>
  </si>
  <si>
    <t>6. Untuk akses ke cabang tidak memerlukan penggantian posisi, karena setiap melakukan transaksi akan ditanyakan transaksi ini untuk cabang mana (khusus untuk user yg punya akses ke beberapa cabang, kalau user nya cuman punya akses ke satu cabang, sistem tidak akan menanyakan hal ini lagi)</t>
  </si>
  <si>
    <t>7. Laporan keuangan dapat di sajikan dalam bentuk konsolidasi (laporan laba rugi dan neraca seluruh cabang)</t>
  </si>
  <si>
    <t>Trusted Accounting Partner</t>
  </si>
  <si>
    <t>Accurate</t>
  </si>
  <si>
    <t>8. Terdapat modul kas bon, gaji pegawai dan konsinasi</t>
  </si>
  <si>
    <t>Accounting Software</t>
  </si>
  <si>
    <t>9. Terdapat modul point pelanggan dan perhitungan komisi sales</t>
  </si>
  <si>
    <t>Selling Made Easy</t>
  </si>
  <si>
    <t>Point Of Sale Software</t>
  </si>
  <si>
    <t xml:space="preserve">Solusi POS &amp; Toko Online Anda </t>
  </si>
  <si>
    <t>OLSERA POS</t>
  </si>
  <si>
    <t>1 Manajemen, 1 Stok, 1 Laporan</t>
  </si>
  <si>
    <t>Aplikasi Kasir Online</t>
  </si>
  <si>
    <t>PAWOON</t>
  </si>
  <si>
    <t>Pilihan Pebisnis Indonesia</t>
  </si>
  <si>
    <t>Fast &amp; Easy to Order</t>
  </si>
  <si>
    <t>E-Resto</t>
  </si>
  <si>
    <t>Layanan Kasir Online untuk Restaurant</t>
  </si>
  <si>
    <t>Total ✔</t>
  </si>
  <si>
    <t>Total ✖</t>
  </si>
  <si>
    <t>Modul POS</t>
  </si>
  <si>
    <t>Micro</t>
  </si>
  <si>
    <t>Basic</t>
  </si>
  <si>
    <t>Pro</t>
  </si>
  <si>
    <t>Enterprise</t>
  </si>
  <si>
    <t>Moka</t>
  </si>
  <si>
    <t>Sakoo</t>
  </si>
  <si>
    <t>Bonum</t>
  </si>
  <si>
    <t>POS Android</t>
  </si>
  <si>
    <t>✔</t>
  </si>
  <si>
    <t>✖</t>
  </si>
  <si>
    <t>POS Web</t>
  </si>
  <si>
    <t>PPOB</t>
  </si>
  <si>
    <t>QRIS</t>
  </si>
  <si>
    <t>Transaksi POS Offline (Android)</t>
  </si>
  <si>
    <t>Simpan Nota Sementara</t>
  </si>
  <si>
    <t>Smart Input</t>
  </si>
  <si>
    <t>Barcode Scan</t>
  </si>
  <si>
    <t>Pendaftaran Pelanggan</t>
  </si>
  <si>
    <t>Pembayaran dengan Poin Pelanggan</t>
  </si>
  <si>
    <t>Pembayaran Partial</t>
  </si>
  <si>
    <t>Penjualan Piutang</t>
  </si>
  <si>
    <t>Penjualan dengan PPN</t>
  </si>
  <si>
    <t>Harga Jual Member</t>
  </si>
  <si>
    <t>Harga Jual per Cabang (for Franchise)</t>
  </si>
  <si>
    <t>Harga Jual per Quantity (Grosir)</t>
  </si>
  <si>
    <t>Quantity Desimal</t>
  </si>
  <si>
    <t>Buy X get Y Promo</t>
  </si>
  <si>
    <t>Riwayat Transaksi</t>
  </si>
  <si>
    <t>PIN Keamanan POS</t>
  </si>
  <si>
    <t>Print to Kitchen &amp; Bar</t>
  </si>
  <si>
    <t>Input Produk via POS Android</t>
  </si>
  <si>
    <t>Input Beban via POS Android</t>
  </si>
  <si>
    <t>Transfer Kas/Bank</t>
  </si>
  <si>
    <t>Hitung Kas</t>
  </si>
  <si>
    <t>Modul Penjualan</t>
  </si>
  <si>
    <t>Faktur Penjualan</t>
  </si>
  <si>
    <t>Satuan Unit Desimal</t>
  </si>
  <si>
    <t>Potongan Penjualan</t>
  </si>
  <si>
    <t>Ekspedisi</t>
  </si>
  <si>
    <t>Cashback</t>
  </si>
  <si>
    <t>Diskon</t>
  </si>
  <si>
    <t>Diskon bertingkat</t>
  </si>
  <si>
    <t>Tipe Penjualan</t>
  </si>
  <si>
    <t>Potongan MDR</t>
  </si>
  <si>
    <t>Duplikat Penjualan</t>
  </si>
  <si>
    <t>Penjualan Terjadwal</t>
  </si>
  <si>
    <t>Penjualan Konsinyasi</t>
  </si>
  <si>
    <t>Rekap Penjualan Konsinyasi</t>
  </si>
  <si>
    <t>Filter Penjualan Konsinyasi</t>
  </si>
  <si>
    <t>Penawaran Penjualan</t>
  </si>
  <si>
    <t>Pesanan Penjualan (SO)</t>
  </si>
  <si>
    <t>Rekap Pesanan Penjualan (SO)</t>
  </si>
  <si>
    <t>Filter Pesanan Penjualan (SO)</t>
  </si>
  <si>
    <t>Rekap Retur Penjualan</t>
  </si>
  <si>
    <t>Filter Retur Penjualan</t>
  </si>
  <si>
    <t>Cetak Faktur Pajak</t>
  </si>
  <si>
    <t>Rekap Faktur Pajak</t>
  </si>
  <si>
    <t>Filter Faktur Pajak</t>
  </si>
  <si>
    <t>Rekap Penjualan</t>
  </si>
  <si>
    <t>Rekap Penjualan Hari Ini</t>
  </si>
  <si>
    <t>Filter Rekap Penjualan</t>
  </si>
  <si>
    <t>Rekap Piutang Penjualan</t>
  </si>
  <si>
    <t>Filter Rekap Piutang Penjualan</t>
  </si>
  <si>
    <t>Statistik per Sales/Pelanggan/Produk</t>
  </si>
  <si>
    <t>Download Data ke Excel</t>
  </si>
  <si>
    <t>Download Data ke PDF</t>
  </si>
  <si>
    <t>Kirim Data via Email</t>
  </si>
  <si>
    <t>Modul Pelanggan</t>
  </si>
  <si>
    <t>Data Master Pelanggan</t>
  </si>
  <si>
    <t>Jenis Pelanggan</t>
  </si>
  <si>
    <t>Kategori Pelanggan</t>
  </si>
  <si>
    <t>Harga Khusus Pelanggan</t>
  </si>
  <si>
    <t>Tukar Poin Pelanggan</t>
  </si>
  <si>
    <t>Aktivitas Pelanggan</t>
  </si>
  <si>
    <t>Filter Data Pelanggan</t>
  </si>
  <si>
    <t>Upload Data Pelanggan via Excel</t>
  </si>
  <si>
    <t>Download Data Pelanggan ke Excel</t>
  </si>
  <si>
    <t>Inventori</t>
  </si>
  <si>
    <t>Stok Alert</t>
  </si>
  <si>
    <t>Lihat Stok</t>
  </si>
  <si>
    <t>Lihat Stok per Outlet/Gudang</t>
  </si>
  <si>
    <t>Lihat Stok Terkonsinyasi</t>
  </si>
  <si>
    <t>Aktivitas Stok per Produk</t>
  </si>
  <si>
    <t>Aktivitas Stok Terkonsinyasi</t>
  </si>
  <si>
    <t>Aktivitas Stok Terkonsinyasi per Pelanggan</t>
  </si>
  <si>
    <t>Aktivitas Stok secara Global</t>
  </si>
  <si>
    <t>Konversi Barang</t>
  </si>
  <si>
    <t>Rekap Konversi Barang</t>
  </si>
  <si>
    <t>Filter Rekap Konversi Barang</t>
  </si>
  <si>
    <t>Transfer Outlet</t>
  </si>
  <si>
    <t>Pengiriman Barang</t>
  </si>
  <si>
    <t>Data Pengiriman Barang</t>
  </si>
  <si>
    <t>Pemindahan Barang antar Gudang/Outlet</t>
  </si>
  <si>
    <t>Log Pemindahan Barang</t>
  </si>
  <si>
    <t>Koreksi Stok</t>
  </si>
  <si>
    <t>Rekap Koreksi Stok</t>
  </si>
  <si>
    <t>Filter Koreksi Stok</t>
  </si>
  <si>
    <t>Stok Masuk</t>
  </si>
  <si>
    <t>Stok Keluar</t>
  </si>
  <si>
    <t>Rekap Stok Keluar</t>
  </si>
  <si>
    <t>Filter Stok Keluar</t>
  </si>
  <si>
    <t>Rekap Minimum Stok</t>
  </si>
  <si>
    <t>Rekap Stok</t>
  </si>
  <si>
    <t>Detail Rekap Stok Konsinyasi Pembelian</t>
  </si>
  <si>
    <t>Detail Rekap Stok Konsinyasi Penjualan</t>
  </si>
  <si>
    <t>Filter Rekap Stok</t>
  </si>
  <si>
    <t>Produk</t>
  </si>
  <si>
    <t>Manajemen Data Produk</t>
  </si>
  <si>
    <t>Filter Data Produk</t>
  </si>
  <si>
    <t>Produk Jasa</t>
  </si>
  <si>
    <t>Produk PPN &amp; Non PPN</t>
  </si>
  <si>
    <t>Produk berupa Paket</t>
  </si>
  <si>
    <t>Produk berupa Bahan</t>
  </si>
  <si>
    <t>Detail Harga Modal</t>
  </si>
  <si>
    <t>Harga Jual Produk per Quantity</t>
  </si>
  <si>
    <t>Harga Jual Produk per Outlet</t>
  </si>
  <si>
    <t>Harga Jual Minimum</t>
  </si>
  <si>
    <t>Harga Diskon</t>
  </si>
  <si>
    <t>Pengaturan Stok Minimum</t>
  </si>
  <si>
    <t>Gambar Produk</t>
  </si>
  <si>
    <t>Kategori Produk</t>
  </si>
  <si>
    <t>Sub Kategori Produk</t>
  </si>
  <si>
    <t>Merek Produk</t>
  </si>
  <si>
    <t>Satuan Produk</t>
  </si>
  <si>
    <t>Warna Produk</t>
  </si>
  <si>
    <t>Ukuran Produk</t>
  </si>
  <si>
    <t>Cetak Barcode Produk</t>
  </si>
  <si>
    <t>Produk Paling Laku</t>
  </si>
  <si>
    <t>Produk Kurang Laku</t>
  </si>
  <si>
    <t>Download Data Produk ke Excel</t>
  </si>
  <si>
    <t>Upload Data Produk via Excel</t>
  </si>
  <si>
    <t>Pembelian</t>
  </si>
  <si>
    <t>Faktur Pembelian</t>
  </si>
  <si>
    <t>Potongan Pembelian</t>
  </si>
  <si>
    <t>Uang Muka</t>
  </si>
  <si>
    <t>Manajemen Data Supplier</t>
  </si>
  <si>
    <t>Pesanan Pembelian (PO)</t>
  </si>
  <si>
    <t>Rekap Pesanan Pembelian (PO)</t>
  </si>
  <si>
    <t>Filter Pesanan Pembelian (PO)</t>
  </si>
  <si>
    <t>Pembelian Konsinyasi</t>
  </si>
  <si>
    <t>Rekap Pembelian Konsinyasi</t>
  </si>
  <si>
    <t>Filter Pembelian Konsinyasi</t>
  </si>
  <si>
    <t>Rekap Retur Pembelian</t>
  </si>
  <si>
    <t>Filter Retur Pembelian</t>
  </si>
  <si>
    <t>Rekap Pembelian</t>
  </si>
  <si>
    <t>Filter Rekap Pembelian</t>
  </si>
  <si>
    <t>Statistik per Supplier/Produk</t>
  </si>
  <si>
    <t>Rekap Hutang Pembelian</t>
  </si>
  <si>
    <t>Filter Rekap Hutang Pembelian</t>
  </si>
  <si>
    <t>Promosi</t>
  </si>
  <si>
    <t>Promosi Total Faktur</t>
  </si>
  <si>
    <t>Promosi Beli X dapat Y</t>
  </si>
  <si>
    <t>Manajemen Data Promosi</t>
  </si>
  <si>
    <t>Akunting</t>
  </si>
  <si>
    <t>Manajemen Data Akun</t>
  </si>
  <si>
    <t>Filter Data Akun</t>
  </si>
  <si>
    <t>Penjurnalan Otomatis</t>
  </si>
  <si>
    <t>Manjemen Data Jurnal</t>
  </si>
  <si>
    <t>Lihat Saldo</t>
  </si>
  <si>
    <t>Beban</t>
  </si>
  <si>
    <t>Manajemen Data Beban</t>
  </si>
  <si>
    <t>Rekap Beban</t>
  </si>
  <si>
    <t>Filter Rekap Beban</t>
  </si>
  <si>
    <t>Kas Masuk</t>
  </si>
  <si>
    <t>Kas Keluar</t>
  </si>
  <si>
    <t>Pendapatan Lain-Lain</t>
  </si>
  <si>
    <t>Log Hitung Kas</t>
  </si>
  <si>
    <t>Manajemen Data Hutang Pembelian</t>
  </si>
  <si>
    <t>Manajemen Data Hutang Lain</t>
  </si>
  <si>
    <t>Potongan Hutang</t>
  </si>
  <si>
    <t>Penyesuain Piutang</t>
  </si>
  <si>
    <t>Manajemen Data Piutang Penjualan</t>
  </si>
  <si>
    <t>Manajemen Data Piutang Lain</t>
  </si>
  <si>
    <t>Potongan Piutang</t>
  </si>
  <si>
    <t>Penarikan Prive</t>
  </si>
  <si>
    <t>Manajemen Data Penarikan Prive</t>
  </si>
  <si>
    <t>Aset Beli</t>
  </si>
  <si>
    <t>Daftar Aset</t>
  </si>
  <si>
    <t>Aset Jual</t>
  </si>
  <si>
    <t>Manajemen Data Aset Beli</t>
  </si>
  <si>
    <t>Penyusutan Aset Otomatis</t>
  </si>
  <si>
    <t>Aktifitas Penyusutan Aset</t>
  </si>
  <si>
    <t>Laporan Buku Besar</t>
  </si>
  <si>
    <t>Laporan Neraca</t>
  </si>
  <si>
    <t>Laporan Laba Rugi</t>
  </si>
  <si>
    <t>Laporan Perubahan Modal</t>
  </si>
  <si>
    <t>Laporan Konsolidasi</t>
  </si>
  <si>
    <t>Kepegawaian</t>
  </si>
  <si>
    <t>Apps Absensi Pegawai</t>
  </si>
  <si>
    <t>Data Pegawai</t>
  </si>
  <si>
    <t>Filter Data Pegawai</t>
  </si>
  <si>
    <t>Divisi Pegawai</t>
  </si>
  <si>
    <t>Pegawai per Outlet</t>
  </si>
  <si>
    <t>Kelompok Gaji Pegawai</t>
  </si>
  <si>
    <t>Gaji Pokok bernilai Tetap</t>
  </si>
  <si>
    <t>Gaji Pokok berdasarkan Kehadiran</t>
  </si>
  <si>
    <t>Penggajian Pegawai</t>
  </si>
  <si>
    <t>Input Gaji via Excel</t>
  </si>
  <si>
    <t>Cetak Slip Gaji</t>
  </si>
  <si>
    <t>Riwayat Gaji per Pegawai</t>
  </si>
  <si>
    <t>Fitur Kasbon</t>
  </si>
  <si>
    <t>Manajemen Kasbon</t>
  </si>
  <si>
    <t>Komisi Sales</t>
  </si>
  <si>
    <t>Rekap Komisi Sales</t>
  </si>
  <si>
    <t>Filter Rekap Komisi Sales</t>
  </si>
  <si>
    <t>Upload Data Pegawai via Excel</t>
  </si>
  <si>
    <t>Pencatatan Nilai BPJS Kesehatan</t>
  </si>
  <si>
    <t>Pencatatan Nilai BPJS Ketenagakerjaan</t>
  </si>
  <si>
    <t>Rekap Gaji Pegawai</t>
  </si>
  <si>
    <t>Filter Gaji Pegawai</t>
  </si>
  <si>
    <t>Download Data Gaji ke Excel</t>
  </si>
  <si>
    <t>Download Data Gaji ke PDF</t>
  </si>
  <si>
    <t>Kirim Data Gaji via Email</t>
  </si>
  <si>
    <t>Grafik</t>
  </si>
  <si>
    <t>Grafik Penjualan</t>
  </si>
  <si>
    <t>Grafik Omzet Penjualan</t>
  </si>
  <si>
    <t>Grafik Penjualan Berdasarkan Hari</t>
  </si>
  <si>
    <t>Grafik Laba Rugi</t>
  </si>
  <si>
    <t>Grafik Kas Bank, Hutang, Piutang dan Stok</t>
  </si>
  <si>
    <t>Grafik Laba Produk</t>
  </si>
  <si>
    <t>Grafik Top Produk</t>
  </si>
  <si>
    <t>Grafik Top Kategori Produk</t>
  </si>
  <si>
    <t>Restoran/Café</t>
  </si>
  <si>
    <t>Manajemen Table</t>
  </si>
  <si>
    <t>Menu Komposisi</t>
  </si>
  <si>
    <t>Harga Dine In &amp; Take Away</t>
  </si>
  <si>
    <t>Taking Order</t>
  </si>
  <si>
    <t>Manajemen Order</t>
  </si>
  <si>
    <t>Log Pembatalan Order</t>
  </si>
  <si>
    <t>Print Order ke Kitchen &amp; Bar</t>
  </si>
  <si>
    <t>Pajak Restoran</t>
  </si>
  <si>
    <t>Service Charge</t>
  </si>
  <si>
    <t>Split Bill</t>
  </si>
  <si>
    <t>Toko HP/Komputer</t>
  </si>
  <si>
    <t>Manajemen SN/IMEI</t>
  </si>
  <si>
    <t>Koreksi SN/IMEI</t>
  </si>
  <si>
    <t>Tukar SN/IMEI Pembelian</t>
  </si>
  <si>
    <t>Tukar SN/IMEI Penjualan</t>
  </si>
  <si>
    <t>Aktivitas SN/IMEI</t>
  </si>
  <si>
    <t>Data Teknisi</t>
  </si>
  <si>
    <t>Penerimaan Servis</t>
  </si>
  <si>
    <t>Pelacakan Servis</t>
  </si>
  <si>
    <t>Kelola Servis</t>
  </si>
  <si>
    <t>Tindakan Servis</t>
  </si>
  <si>
    <t>Laporan Servis</t>
  </si>
  <si>
    <t>Filter Laporan Servis</t>
  </si>
  <si>
    <t>Laporan Servis Teknisi</t>
  </si>
  <si>
    <t>Filter Laporan Servis Teknisi</t>
  </si>
  <si>
    <t>Piutang Supplier</t>
  </si>
  <si>
    <t>Penurunan Harga Beli (Price Protection)</t>
  </si>
  <si>
    <t>Manufaktur</t>
  </si>
  <si>
    <t>Bill of Material (BOM)</t>
  </si>
  <si>
    <t>Manajemen Data BOM</t>
  </si>
  <si>
    <t>Beban Produksi</t>
  </si>
  <si>
    <t>Manajemen Data Produksi</t>
  </si>
  <si>
    <t>Filter Data Produksi</t>
  </si>
  <si>
    <t>Rekap Produksi</t>
  </si>
  <si>
    <t>Filter Rekap Produksi</t>
  </si>
  <si>
    <t>Omni Channel</t>
  </si>
  <si>
    <t>Connect ke Webstore (Add On terpisah)</t>
  </si>
  <si>
    <t>Connect ke Katalog</t>
  </si>
  <si>
    <t>Connect ke Shopee</t>
  </si>
  <si>
    <t>Connect ke Tokepedia</t>
  </si>
  <si>
    <t>Connect ke Blibli (Under development)</t>
  </si>
  <si>
    <t>Multi Toko pada Marketplace</t>
  </si>
  <si>
    <t>Auto Sinkron Data Produk</t>
  </si>
  <si>
    <t>Auto Sinkron Penjualan</t>
  </si>
  <si>
    <t>General</t>
  </si>
  <si>
    <t>Kemudahan Penggunaan</t>
  </si>
  <si>
    <t>Tampilan Menarik</t>
  </si>
  <si>
    <t>Multikasir</t>
  </si>
  <si>
    <t>Manajemen Data User</t>
  </si>
  <si>
    <t>Pembatasan Hak Akses User</t>
  </si>
  <si>
    <t>Smart Backdate</t>
  </si>
  <si>
    <t>Pengaturan PPh 22</t>
  </si>
  <si>
    <t>Pengaturan PPh 23</t>
  </si>
  <si>
    <t>Unlimited User</t>
  </si>
  <si>
    <t>Unlimited Produk</t>
  </si>
  <si>
    <t>Unlimited Gudang</t>
  </si>
  <si>
    <t>Fitur Lock Data</t>
  </si>
  <si>
    <t>Import Data Hutang</t>
  </si>
  <si>
    <t>Import Data Piutang</t>
  </si>
  <si>
    <t>Import Data Stok</t>
  </si>
  <si>
    <t>Import Data Pelanggan</t>
  </si>
  <si>
    <t>Transaksi</t>
  </si>
  <si>
    <t>Harga Jual</t>
  </si>
  <si>
    <t>Inventory</t>
  </si>
  <si>
    <t>Pegawai</t>
  </si>
  <si>
    <t>Pajak</t>
  </si>
  <si>
    <t>Utilitas</t>
  </si>
  <si>
    <t>Khusus Hanphone/Komputer</t>
  </si>
  <si>
    <t>Khusus Resto</t>
  </si>
  <si>
    <t>Starter</t>
  </si>
  <si>
    <t>Bisnis</t>
  </si>
  <si>
    <t>POS</t>
  </si>
  <si>
    <t>Jurnal</t>
  </si>
  <si>
    <t>Manajemen Inventory</t>
  </si>
  <si>
    <t>Absensi</t>
  </si>
  <si>
    <t>PPn Masukan</t>
  </si>
  <si>
    <t>Download Excel</t>
  </si>
  <si>
    <t>Manajemen Serial Number</t>
  </si>
  <si>
    <t>Print Order ke Dapur dan Bar</t>
  </si>
  <si>
    <t>Harga Member</t>
  </si>
  <si>
    <t>Pemindahan Stok antar Cabang/Gudang</t>
  </si>
  <si>
    <t>Gaji Pegawai</t>
  </si>
  <si>
    <t>PPn Keluaran</t>
  </si>
  <si>
    <t>Statistik Penjualan Harian</t>
  </si>
  <si>
    <t>Produk Komposisi/Menu</t>
  </si>
  <si>
    <t>Member</t>
  </si>
  <si>
    <t>Harga Quantity</t>
  </si>
  <si>
    <t>Aktifitas Stok</t>
  </si>
  <si>
    <t>Kas Bon</t>
  </si>
  <si>
    <t>PPh 22</t>
  </si>
  <si>
    <t>Koneksi Marketplace</t>
  </si>
  <si>
    <t>Meja</t>
  </si>
  <si>
    <t>Manajemen Member</t>
  </si>
  <si>
    <t>√</t>
  </si>
  <si>
    <t>Harga Per Cabang</t>
  </si>
  <si>
    <t>Perubahan Modal</t>
  </si>
  <si>
    <t>Produksi Barang</t>
  </si>
  <si>
    <t>Perhitungan BPJS Ketenagaerjaan</t>
  </si>
  <si>
    <t>PPh 23</t>
  </si>
  <si>
    <t>Perhitungan Komisi Sales</t>
  </si>
  <si>
    <t>Penurunan Harga</t>
  </si>
  <si>
    <t>Point Member</t>
  </si>
  <si>
    <t>Pesanan Penjualan</t>
  </si>
  <si>
    <t>Harga Per Pelanggan</t>
  </si>
  <si>
    <t>Perhitungan BPJS Kesehatan</t>
  </si>
  <si>
    <t>Perhitungan Poin Pelanggan</t>
  </si>
  <si>
    <t>Manajemen Servis</t>
  </si>
  <si>
    <t>Manajemen Pelanggan</t>
  </si>
  <si>
    <t>Hutang Lain</t>
  </si>
  <si>
    <t>Stok Opnam</t>
  </si>
  <si>
    <t>Sistem Multi Kasir</t>
  </si>
  <si>
    <t>Piutang Lain</t>
  </si>
  <si>
    <t>Informasi Minimum Stok</t>
  </si>
  <si>
    <t>Cashback Penjualan</t>
  </si>
  <si>
    <t>Manajemen Aset</t>
  </si>
  <si>
    <t>Transfer Stok</t>
  </si>
  <si>
    <t>Pemesanan Barang</t>
  </si>
  <si>
    <t>Informasi Penjualan Produk Paling Laku</t>
  </si>
  <si>
    <t>Manajemen Supplier</t>
  </si>
  <si>
    <t>Arus Kas</t>
  </si>
  <si>
    <t>Intormasi Penjualan Produk Kurang Laku</t>
  </si>
  <si>
    <t>Modul Informasi Harga untuk Pelanggan</t>
  </si>
  <si>
    <t>Produksi Produk</t>
  </si>
  <si>
    <t>Konversi Produk</t>
  </si>
  <si>
    <t>Modul PPOB</t>
  </si>
  <si>
    <t>Stok Masuk / Stok Bonus</t>
  </si>
  <si>
    <t>Deposit Pelanggan</t>
  </si>
  <si>
    <t>Stok Keluar / Stok Pemakaian</t>
  </si>
  <si>
    <t>Penjualan</t>
  </si>
  <si>
    <t>Pesanan Penjualan (SP)</t>
  </si>
  <si>
    <t>Manajemen Promosi</t>
  </si>
  <si>
    <t>Pemesanan Barang (PO)</t>
  </si>
  <si>
    <t>Hutang</t>
  </si>
  <si>
    <t>Piutang</t>
  </si>
  <si>
    <t>Manajemen Jurnal</t>
  </si>
  <si>
    <t>Buku Besar</t>
  </si>
  <si>
    <t>Shift</t>
  </si>
  <si>
    <t>Manajemen Gaji</t>
  </si>
  <si>
    <t>Perhitungan BPJS</t>
  </si>
  <si>
    <t>Industri Handphone/Komputer</t>
  </si>
  <si>
    <t>Umur Serial Number</t>
  </si>
  <si>
    <t>Industri Resto/Café</t>
  </si>
  <si>
    <t>Tools</t>
  </si>
  <si>
    <t>Download/Upload Excel</t>
  </si>
  <si>
    <t>Transfer Saldo Kas</t>
  </si>
  <si>
    <t>Tutup Kasir</t>
  </si>
  <si>
    <t>Multi Kasir</t>
  </si>
  <si>
    <t>Statistik Pembelian</t>
  </si>
  <si>
    <t>Statistik Produk</t>
  </si>
  <si>
    <t>Produk Per Outlet</t>
  </si>
  <si>
    <t>Spesifikasi</t>
  </si>
  <si>
    <t>Sharing Server</t>
  </si>
  <si>
    <t>Private Cloud Server: VPS - SSD 100GB - RAM 8GB</t>
  </si>
  <si>
    <t>Jumlah Outlet</t>
  </si>
  <si>
    <t>Jumlah Gudang</t>
  </si>
  <si>
    <t>Jumlah User</t>
  </si>
  <si>
    <t>Support &amp; Traning</t>
  </si>
  <si>
    <t>Responsve</t>
  </si>
  <si>
    <t>Jumlah Produk</t>
  </si>
  <si>
    <t>Unlimited</t>
  </si>
  <si>
    <t>Jumlah Invoice Penjualan / Hari</t>
  </si>
  <si>
    <t>Jumlah Proses Produksi / Hari</t>
  </si>
  <si>
    <t>-</t>
  </si>
  <si>
    <t>Jumlah Pegawai untuk aplikasi Presensi ERZAP TEAMS</t>
  </si>
  <si>
    <t>Jumlah Koneksi Marketplace</t>
  </si>
  <si>
    <t>Nama</t>
  </si>
  <si>
    <t>MID</t>
  </si>
  <si>
    <t>TID - 8 Char</t>
  </si>
  <si>
    <t>Client-id</t>
  </si>
  <si>
    <t>8595a8b6-3249-4364-9a33-ac362bd2a694</t>
  </si>
  <si>
    <t>ISLAND FOODS</t>
  </si>
  <si>
    <t>003152912</t>
  </si>
  <si>
    <t>ERP00001</t>
  </si>
  <si>
    <t>Client-secret</t>
  </si>
  <si>
    <t>641199ba-1d15-4594-b1d0-8e7981c93ed4</t>
  </si>
  <si>
    <t>UTHE GROSIR</t>
  </si>
  <si>
    <t>003169997</t>
  </si>
  <si>
    <t>ERP00002</t>
  </si>
  <si>
    <t>UTHE MERDEKA</t>
  </si>
  <si>
    <t>003169998</t>
  </si>
  <si>
    <t>ERP00003</t>
  </si>
  <si>
    <t>UTHE CIKARANG</t>
  </si>
  <si>
    <t>003170013</t>
  </si>
  <si>
    <t>ERP00004</t>
  </si>
  <si>
    <t>UTHE SAWANGAN</t>
  </si>
  <si>
    <t>003170079</t>
  </si>
  <si>
    <t>ERP00005</t>
  </si>
  <si>
    <t>UTHE PAKANSARI</t>
  </si>
  <si>
    <t>003170078</t>
  </si>
  <si>
    <t>ERP00006</t>
  </si>
  <si>
    <t>003170530</t>
  </si>
  <si>
    <t>ERP00007</t>
  </si>
  <si>
    <t>UTHE BOGOR</t>
  </si>
  <si>
    <t>003170596</t>
  </si>
  <si>
    <t>ERP00008</t>
  </si>
  <si>
    <t>DIVAMART</t>
  </si>
  <si>
    <t>004002315</t>
  </si>
  <si>
    <t>ERP00009</t>
  </si>
  <si>
    <t>LUCKY PERDANA MULTIMEDIA PT</t>
  </si>
  <si>
    <t>003190339</t>
  </si>
  <si>
    <t>ERP00010</t>
  </si>
  <si>
    <t>MERCHE</t>
  </si>
  <si>
    <t>004002701</t>
  </si>
  <si>
    <t>ERP00011</t>
  </si>
  <si>
    <t>MERCHE-HO</t>
  </si>
  <si>
    <t>004002700</t>
  </si>
  <si>
    <t>ERP00012</t>
  </si>
  <si>
    <t>GLASTING GLOW</t>
  </si>
  <si>
    <t>004042530</t>
  </si>
  <si>
    <t>ERP00013</t>
  </si>
  <si>
    <t>Sarasvati Design</t>
  </si>
  <si>
    <t>004088321</t>
  </si>
  <si>
    <t>ERP00014</t>
  </si>
  <si>
    <t>AKAR SARI COSMETICS 2</t>
  </si>
  <si>
    <t>004100774</t>
  </si>
  <si>
    <t>ERP00015</t>
  </si>
  <si>
    <t>ARDORA RESTO</t>
  </si>
  <si>
    <t>004104575</t>
  </si>
  <si>
    <t>ERP00016</t>
  </si>
  <si>
    <t>PRST-BNS-SALES</t>
  </si>
  <si>
    <t>Gaji</t>
  </si>
  <si>
    <t>Tahun Baru</t>
  </si>
  <si>
    <t>Lebaran</t>
  </si>
  <si>
    <t>PRST-GCP</t>
  </si>
  <si>
    <t>DEV</t>
  </si>
  <si>
    <t>Welly</t>
  </si>
  <si>
    <t>Mirza</t>
  </si>
  <si>
    <t>PENDAPATAN</t>
  </si>
  <si>
    <t>Julian</t>
  </si>
  <si>
    <t>Agung</t>
  </si>
  <si>
    <t>Firhan</t>
  </si>
  <si>
    <t>Wayan</t>
  </si>
  <si>
    <t>Lingga</t>
  </si>
  <si>
    <t>SALES</t>
  </si>
  <si>
    <t>PENGELUARAN</t>
  </si>
  <si>
    <t>SERVER CLOUD</t>
  </si>
  <si>
    <t>Zulfikar Ali</t>
  </si>
  <si>
    <t>SERVER PRIVATE</t>
  </si>
  <si>
    <t>Rifiyal</t>
  </si>
  <si>
    <t>GAJI</t>
  </si>
  <si>
    <t>OPR</t>
  </si>
  <si>
    <t>MARKETING</t>
  </si>
  <si>
    <t>CICILAN RUMAH</t>
  </si>
  <si>
    <t>Oka</t>
  </si>
  <si>
    <t>IKLAN</t>
  </si>
  <si>
    <t>Burhan Ishak</t>
  </si>
  <si>
    <t>BONUS SALES</t>
  </si>
  <si>
    <t>AKUNTING</t>
  </si>
  <si>
    <t>Murtuza Ali</t>
  </si>
  <si>
    <t>LABA KOTOR</t>
  </si>
  <si>
    <t>OB</t>
  </si>
  <si>
    <t>BONUS</t>
  </si>
  <si>
    <t>Cleaning</t>
  </si>
  <si>
    <t>LABA BERSIH</t>
  </si>
  <si>
    <t>GAJI CEO</t>
  </si>
  <si>
    <t>SISA PENDAPATAN</t>
  </si>
  <si>
    <t>Developer</t>
  </si>
  <si>
    <t>Marketing</t>
  </si>
  <si>
    <t>Murtuza</t>
  </si>
  <si>
    <t>Mbak</t>
  </si>
  <si>
    <t>TOTAL BONUS</t>
  </si>
  <si>
    <t>10% dari Total Laba Penjualan Komputer</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</si>
</sst>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dd&quot;-&quot;mm&quot;-&quot;yyyy"/>
    <numFmt numFmtId="165" formatCode="[$Rp]#,##0"/>
    <numFmt numFmtId="166" formatCode="mm/dd/yyyy"/>
    <numFmt numFmtId="167" formatCode="&quot;$&quot;#,##0.00"/>
    <numFmt numFmtId="168" formatCode="m/d/yyyy"/>
    <numFmt numFmtId="169" formatCode="mm-dd-yyyy"/>
    <numFmt numFmtId="170" formatCode="dd/mm/yyyy"/>
    <numFmt numFmtId="171" formatCode="d-m-yyyy"/>
    <numFmt numFmtId="172" formatCode="dd-mm-yyyy"/>
    <numFmt numFmtId="173" formatCode="d/m/yyyy"/>
    <numFmt numFmtId="174" formatCode="m-d-yyyy"/>
    <numFmt numFmtId="175" formatCode="[$Rp-421]#,##0.00"/>
    <numFmt numFmtId="176" formatCode="[$Rp-421]#,##0"/>
    <numFmt numFmtId="177" formatCode="dd/MM/yyyy"/>
  </numFmts>
  <fonts count="87">
    <font>
      <sz val="10.0"/>
      <color rgb="FF000000"/>
      <name val="Arial"/>
      <scheme val="minor"/>
    </font>
    <font>
      <b/>
      <sz val="10.0"/>
      <color rgb="FFFFFFFF"/>
      <name val="Arial"/>
      <scheme val="minor"/>
    </font>
    <font>
      <b/>
      <sz val="10.0"/>
      <color rgb="FFFFFFFF"/>
      <name val="Arial"/>
    </font>
    <font>
      <b/>
      <color rgb="FFFFFFFF"/>
      <name val="Arial"/>
      <scheme val="minor"/>
    </font>
    <font>
      <color theme="1"/>
      <name val="Arial"/>
      <scheme val="minor"/>
    </font>
    <font>
      <sz val="10.0"/>
      <color rgb="FF000000"/>
      <name val="Arial"/>
    </font>
    <font>
      <sz val="10.0"/>
      <color theme="1"/>
      <name val="Arial"/>
    </font>
    <font>
      <b/>
      <sz val="10.0"/>
      <color rgb="FF000000"/>
      <name val="Arial"/>
    </font>
    <font>
      <color rgb="FF000000"/>
      <name val="Arial"/>
      <scheme val="minor"/>
    </font>
    <font>
      <color rgb="FFFFFFFF"/>
      <name val="Arial"/>
      <scheme val="minor"/>
    </font>
    <font>
      <sz val="10.0"/>
      <color rgb="FFFF0000"/>
      <name val="Arial"/>
      <scheme val="minor"/>
    </font>
    <font>
      <b/>
      <sz val="10.0"/>
      <color rgb="FFFF0000"/>
      <name val="Arial"/>
      <scheme val="minor"/>
    </font>
    <font>
      <sz val="10.0"/>
      <color theme="1"/>
      <name val="Arial"/>
      <scheme val="minor"/>
    </font>
    <font>
      <sz val="11.0"/>
      <color rgb="FF000000"/>
      <name val="Calibri"/>
    </font>
    <font>
      <color rgb="FF000000"/>
      <name val="Arial"/>
    </font>
    <font>
      <sz val="10.0"/>
      <color rgb="FF5E5F61"/>
      <name val="Arial"/>
    </font>
    <font>
      <u/>
      <sz val="10.0"/>
      <color rgb="FF000000"/>
      <name val="Arial"/>
    </font>
    <font>
      <color theme="1"/>
      <name val="Arial"/>
    </font>
    <font>
      <sz val="10.0"/>
      <color rgb="FF222222"/>
      <name val="Arial"/>
    </font>
    <font>
      <u/>
      <sz val="10.0"/>
      <color rgb="FF1155CC"/>
      <name val="Arial"/>
    </font>
    <font>
      <i/>
      <sz val="10.0"/>
      <color rgb="FF5E5F61"/>
      <name val="Arial"/>
    </font>
    <font>
      <u/>
      <sz val="10.0"/>
      <color rgb="FF263238"/>
      <name val="Arial"/>
    </font>
    <font>
      <u/>
      <sz val="10.0"/>
      <color rgb="FF1155CC"/>
      <name val="Arial"/>
    </font>
    <font>
      <u/>
      <sz val="10.0"/>
      <color rgb="FF000000"/>
      <name val="Arial"/>
    </font>
    <font>
      <sz val="10.0"/>
      <color rgb="FF1F1F1F"/>
      <name val="Arial"/>
    </font>
    <font>
      <color rgb="FF5E5F61"/>
      <name val="-apple-system"/>
    </font>
    <font>
      <color rgb="FF212529"/>
      <name val="Arial"/>
    </font>
    <font>
      <u/>
      <color rgb="FF5E5F61"/>
      <name val="-apple-system"/>
    </font>
    <font>
      <color rgb="FF000000"/>
      <name val="-apple-system"/>
    </font>
    <font>
      <color theme="1"/>
      <name val="-apple-system"/>
    </font>
    <font>
      <i/>
      <color rgb="FF5E5F61"/>
      <name val="-apple-system"/>
    </font>
    <font>
      <u/>
      <color rgb="FF0000FF"/>
    </font>
    <font>
      <u/>
      <color rgb="FF5E5F61"/>
      <name val="-apple-system"/>
    </font>
    <font>
      <i/>
      <color theme="1"/>
      <name val="Arial"/>
      <scheme val="minor"/>
    </font>
    <font>
      <b/>
      <color rgb="FFEFEFEF"/>
      <name val="Arial"/>
      <scheme val="minor"/>
    </font>
    <font>
      <b/>
      <sz val="10.0"/>
      <color rgb="FFEFEFEF"/>
      <name val="Arial"/>
    </font>
    <font>
      <color rgb="FFEFEFEF"/>
      <name val="Arial"/>
      <scheme val="minor"/>
    </font>
    <font>
      <sz val="11.0"/>
      <color rgb="FF000000"/>
      <name val="Inconsolata"/>
    </font>
    <font>
      <color rgb="FF263238"/>
      <name val="Arial"/>
    </font>
    <font>
      <color rgb="FF000000"/>
      <name val="Roboto"/>
    </font>
    <font>
      <u/>
      <color rgb="FF0000FF"/>
    </font>
    <font>
      <sz val="9.0"/>
      <color rgb="FF000000"/>
      <name val="Helvetica Neue"/>
    </font>
    <font>
      <u/>
      <color rgb="FF1155CC"/>
      <name val="Arial"/>
    </font>
    <font>
      <sz val="11.0"/>
      <color theme="1"/>
      <name val="Arial"/>
      <scheme val="minor"/>
    </font>
    <font>
      <sz val="10.0"/>
      <color rgb="FF000000"/>
      <name val="Roboto"/>
    </font>
    <font>
      <sz val="10.0"/>
      <color rgb="FFFFFFFF"/>
      <name val="Arial"/>
      <scheme val="minor"/>
    </font>
    <font>
      <u/>
      <color rgb="FF000000"/>
      <name val="Arial"/>
    </font>
    <font>
      <sz val="11.0"/>
      <color theme="1"/>
      <name val="Helvetica Neue"/>
    </font>
    <font>
      <sz val="9.0"/>
      <color rgb="FF5E5F61"/>
      <name val="Helvetica Neue"/>
    </font>
    <font>
      <u/>
      <color rgb="FF000000"/>
      <name val="Arial"/>
    </font>
    <font>
      <u/>
      <sz val="10.0"/>
      <color rgb="FF000000"/>
      <name val="Arial"/>
    </font>
    <font>
      <i/>
      <sz val="10.0"/>
      <color rgb="FF000000"/>
      <name val="Arial"/>
    </font>
    <font>
      <color rgb="FF5E5F61"/>
      <name val="Arial"/>
    </font>
    <font>
      <sz val="10.0"/>
      <color rgb="FF000000"/>
      <name val="Helvetica Neue"/>
    </font>
    <font>
      <sz val="9.0"/>
      <color rgb="FF222222"/>
      <name val="Arial"/>
    </font>
    <font>
      <sz val="10.0"/>
      <color rgb="FF1D2228"/>
      <name val="Arial"/>
    </font>
    <font>
      <sz val="11.0"/>
      <color rgb="FF000000"/>
      <name val="Arial"/>
    </font>
    <font>
      <color rgb="FFFFFFFF"/>
      <name val="Arial"/>
    </font>
    <font/>
    <font>
      <color rgb="FF0000FF"/>
      <name val="Arial"/>
    </font>
    <font>
      <color rgb="FFFF0000"/>
      <name val="Arial"/>
    </font>
    <font>
      <b/>
      <color rgb="FF000000"/>
      <name val="Arial"/>
    </font>
    <font>
      <b/>
      <color theme="1"/>
      <name val="Arial"/>
      <scheme val="minor"/>
    </font>
    <font>
      <color rgb="FF1D2228"/>
      <name val="Arial"/>
      <scheme val="minor"/>
    </font>
    <font>
      <b/>
      <sz val="12.0"/>
      <color theme="1"/>
      <name val="Arial"/>
      <scheme val="minor"/>
    </font>
    <font>
      <sz val="9.0"/>
      <color rgb="FF1F1F1F"/>
      <name val="Arial"/>
    </font>
    <font>
      <strike/>
      <color theme="1"/>
      <name val="Arial"/>
      <scheme val="minor"/>
    </font>
    <font>
      <b/>
      <sz val="11.0"/>
      <color rgb="FF000000"/>
      <name val="Calibri"/>
    </font>
    <font>
      <u/>
      <color rgb="FF1155CC"/>
    </font>
    <font>
      <sz val="11.0"/>
      <color theme="1"/>
      <name val="Calibri"/>
    </font>
    <font>
      <b/>
      <i/>
      <sz val="11.0"/>
      <color theme="1"/>
      <name val="Arial"/>
      <scheme val="minor"/>
    </font>
    <font>
      <b/>
      <i/>
      <sz val="12.0"/>
      <color theme="1"/>
      <name val="Arial"/>
      <scheme val="minor"/>
    </font>
    <font>
      <sz val="11.0"/>
      <color theme="1"/>
      <name val="-apple-system"/>
    </font>
    <font>
      <sz val="9.0"/>
      <color theme="1"/>
      <name val="Arial"/>
    </font>
    <font>
      <b/>
      <color rgb="FFFFFFFF"/>
      <name val="Arial"/>
    </font>
    <font>
      <color rgb="FF0000FF"/>
      <name val="Arial"/>
      <scheme val="minor"/>
    </font>
    <font>
      <b/>
      <color theme="1"/>
      <name val="Arial"/>
    </font>
    <font>
      <b/>
      <sz val="11.0"/>
      <color rgb="FF34A853"/>
      <name val="Arial"/>
    </font>
    <font>
      <b/>
      <sz val="11.0"/>
      <color rgb="FFFF0000"/>
      <name val="Arial"/>
    </font>
    <font>
      <b/>
      <sz val="20.0"/>
      <color rgb="FFFFFFFF"/>
      <name val="Calibri"/>
    </font>
    <font>
      <b/>
      <sz val="11.0"/>
      <color rgb="FFFFFFFF"/>
      <name val="Calibri"/>
    </font>
    <font>
      <sz val="12.0"/>
      <color rgb="FF000000"/>
      <name val="Calibri"/>
    </font>
    <font>
      <b/>
      <sz val="11.0"/>
      <color rgb="FF00B050"/>
      <name val="Noto Sans Symbols"/>
    </font>
    <font>
      <b/>
      <sz val="11.0"/>
      <color rgb="FF00B050"/>
      <name val="Arial"/>
    </font>
    <font>
      <sz val="11.0"/>
      <color rgb="FF006100"/>
      <name val="Calibri"/>
    </font>
    <font>
      <color rgb="FF38761D"/>
      <name val="Arial"/>
      <scheme val="minor"/>
    </font>
    <font>
      <sz val="11.0"/>
      <color rgb="FF38761D"/>
      <name val="Calibri"/>
    </font>
  </fonts>
  <fills count="38">
    <fill>
      <patternFill patternType="none"/>
    </fill>
    <fill>
      <patternFill patternType="lightGray"/>
    </fill>
    <fill>
      <patternFill patternType="solid">
        <fgColor rgb="FFFFFF00"/>
        <bgColor rgb="FFFFFF00"/>
      </patternFill>
    </fill>
    <fill>
      <patternFill patternType="solid">
        <fgColor rgb="FF6D9EEB"/>
        <bgColor rgb="FF6D9EEB"/>
      </patternFill>
    </fill>
    <fill>
      <patternFill patternType="solid">
        <fgColor rgb="FFF6B26B"/>
        <bgColor rgb="FFF6B26B"/>
      </patternFill>
    </fill>
    <fill>
      <patternFill patternType="solid">
        <fgColor rgb="FFFFFFFF"/>
        <bgColor rgb="FFFFFFFF"/>
      </patternFill>
    </fill>
    <fill>
      <patternFill patternType="solid">
        <fgColor rgb="FFF9CB9C"/>
        <bgColor rgb="FFF9CB9C"/>
      </patternFill>
    </fill>
    <fill>
      <patternFill patternType="solid">
        <fgColor rgb="FFD9EAD3"/>
        <bgColor rgb="FFD9EAD3"/>
      </patternFill>
    </fill>
    <fill>
      <patternFill patternType="solid">
        <fgColor rgb="FFFF0000"/>
        <bgColor rgb="FFFF0000"/>
      </patternFill>
    </fill>
    <fill>
      <patternFill patternType="solid">
        <fgColor rgb="FFFFFAD1"/>
        <bgColor rgb="FFFFFAD1"/>
      </patternFill>
    </fill>
    <fill>
      <patternFill patternType="solid">
        <fgColor rgb="FFB6D7A8"/>
        <bgColor rgb="FFB6D7A8"/>
      </patternFill>
    </fill>
    <fill>
      <patternFill patternType="solid">
        <fgColor rgb="FFEA9999"/>
        <bgColor rgb="FFEA9999"/>
      </patternFill>
    </fill>
    <fill>
      <patternFill patternType="solid">
        <fgColor rgb="FF369BD7"/>
        <bgColor rgb="FF369BD7"/>
      </patternFill>
    </fill>
    <fill>
      <patternFill patternType="solid">
        <fgColor rgb="FF00FF00"/>
        <bgColor rgb="FF00FF00"/>
      </patternFill>
    </fill>
    <fill>
      <patternFill patternType="solid">
        <fgColor rgb="FF9FC5E8"/>
        <bgColor rgb="FF9FC5E8"/>
      </patternFill>
    </fill>
    <fill>
      <patternFill patternType="solid">
        <fgColor rgb="FF93C47D"/>
        <bgColor rgb="FF93C47D"/>
      </patternFill>
    </fill>
    <fill>
      <patternFill patternType="solid">
        <fgColor rgb="FFFFD966"/>
        <bgColor rgb="FFFFD966"/>
      </patternFill>
    </fill>
    <fill>
      <patternFill patternType="solid">
        <fgColor rgb="FFFFF2CC"/>
        <bgColor rgb="FFFFF2CC"/>
      </patternFill>
    </fill>
    <fill>
      <patternFill patternType="solid">
        <fgColor rgb="FFEAD1DC"/>
        <bgColor rgb="FFEAD1DC"/>
      </patternFill>
    </fill>
    <fill>
      <patternFill patternType="solid">
        <fgColor rgb="FFFCE5CD"/>
        <bgColor rgb="FFFCE5CD"/>
      </patternFill>
    </fill>
    <fill>
      <patternFill patternType="solid">
        <fgColor rgb="FFF4CCCC"/>
        <bgColor rgb="FFF4CCCC"/>
      </patternFill>
    </fill>
    <fill>
      <patternFill patternType="solid">
        <fgColor rgb="FFFAFAFA"/>
        <bgColor rgb="FFFAFAFA"/>
      </patternFill>
    </fill>
    <fill>
      <patternFill patternType="solid">
        <fgColor rgb="FF3D85C6"/>
        <bgColor rgb="FF3D85C6"/>
      </patternFill>
    </fill>
    <fill>
      <patternFill patternType="solid">
        <fgColor rgb="FF00FFFF"/>
        <bgColor rgb="FF00FFFF"/>
      </patternFill>
    </fill>
    <fill>
      <patternFill patternType="solid">
        <fgColor rgb="FFE6B8AF"/>
        <bgColor rgb="FFE6B8AF"/>
      </patternFill>
    </fill>
    <fill>
      <patternFill patternType="solid">
        <fgColor rgb="FF4A86E8"/>
        <bgColor rgb="FF4A86E8"/>
      </patternFill>
    </fill>
    <fill>
      <patternFill patternType="solid">
        <fgColor rgb="FFFF00FF"/>
        <bgColor rgb="FFFF00FF"/>
      </patternFill>
    </fill>
    <fill>
      <patternFill patternType="solid">
        <fgColor rgb="FFB8CCE4"/>
        <bgColor rgb="FFB8CCE4"/>
      </patternFill>
    </fill>
    <fill>
      <patternFill patternType="solid">
        <fgColor rgb="FFFCFDFD"/>
        <bgColor rgb="FFFCFDFD"/>
      </patternFill>
    </fill>
    <fill>
      <patternFill patternType="solid">
        <fgColor rgb="FFD9D2E9"/>
        <bgColor rgb="FFD9D2E9"/>
      </patternFill>
    </fill>
    <fill>
      <patternFill patternType="solid">
        <fgColor rgb="FFE06666"/>
        <bgColor rgb="FFE06666"/>
      </patternFill>
    </fill>
    <fill>
      <patternFill patternType="solid">
        <fgColor rgb="FF379BD7"/>
        <bgColor rgb="FF379BD7"/>
      </patternFill>
    </fill>
    <fill>
      <patternFill patternType="solid">
        <fgColor rgb="FF1A1A1A"/>
        <bgColor rgb="FF1A1A1A"/>
      </patternFill>
    </fill>
    <fill>
      <patternFill patternType="solid">
        <fgColor rgb="FFC6EFCE"/>
        <bgColor rgb="FFC6EFCE"/>
      </patternFill>
    </fill>
    <fill>
      <patternFill patternType="solid">
        <fgColor rgb="FFB7E1CD"/>
        <bgColor rgb="FFB7E1CD"/>
      </patternFill>
    </fill>
    <fill>
      <patternFill patternType="solid">
        <fgColor rgb="FFFBE4D5"/>
        <bgColor rgb="FFFBE4D5"/>
      </patternFill>
    </fill>
    <fill>
      <patternFill patternType="solid">
        <fgColor rgb="FFE2EFD9"/>
        <bgColor rgb="FFE2EFD9"/>
      </patternFill>
    </fill>
    <fill>
      <patternFill patternType="solid">
        <fgColor rgb="FFEFEFEF"/>
        <bgColor rgb="FFEFEFEF"/>
      </patternFill>
    </fill>
  </fills>
  <borders count="11">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double">
        <color rgb="FF000000"/>
      </top>
    </border>
    <border>
      <bottom style="double">
        <color rgb="FF000000"/>
      </bottom>
    </border>
  </borders>
  <cellStyleXfs count="1">
    <xf borderId="0" fillId="0" fontId="0" numFmtId="0" applyAlignment="1" applyFont="1"/>
  </cellStyleXfs>
  <cellXfs count="506">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3" fontId="1" numFmtId="164" xfId="0" applyAlignment="1" applyFill="1" applyFont="1" applyNumberFormat="1">
      <alignment horizontal="center"/>
    </xf>
    <xf borderId="0" fillId="3" fontId="2" numFmtId="0" xfId="0" applyAlignment="1" applyFont="1">
      <alignment horizontal="left" shrinkToFit="0" wrapText="1"/>
    </xf>
    <xf borderId="0" fillId="3" fontId="1" numFmtId="0" xfId="0" applyAlignment="1" applyFont="1">
      <alignment horizontal="center"/>
    </xf>
    <xf borderId="0" fillId="3" fontId="2" numFmtId="0" xfId="0" applyAlignment="1" applyFont="1">
      <alignment horizontal="left"/>
    </xf>
    <xf borderId="0" fillId="3" fontId="1" numFmtId="0" xfId="0" applyAlignment="1" applyFont="1">
      <alignment horizontal="center" shrinkToFit="0" wrapText="1"/>
    </xf>
    <xf borderId="0" fillId="3" fontId="1" numFmtId="165" xfId="0" applyAlignment="1" applyFont="1" applyNumberFormat="1">
      <alignment horizontal="center"/>
    </xf>
    <xf borderId="0" fillId="3" fontId="1" numFmtId="165" xfId="0" applyAlignment="1" applyFont="1" applyNumberFormat="1">
      <alignment horizontal="center" readingOrder="0"/>
    </xf>
    <xf borderId="0" fillId="4" fontId="3" numFmtId="0" xfId="0" applyFill="1" applyFont="1"/>
    <xf borderId="0" fillId="4" fontId="3" numFmtId="0" xfId="0" applyAlignment="1" applyFont="1">
      <alignment horizontal="center"/>
    </xf>
    <xf borderId="0" fillId="4" fontId="1" numFmtId="0" xfId="0" applyAlignment="1" applyFont="1">
      <alignment horizontal="center"/>
    </xf>
    <xf borderId="0" fillId="0" fontId="3" numFmtId="0" xfId="0" applyFont="1"/>
    <xf borderId="0" fillId="5" fontId="3" numFmtId="0" xfId="0" applyFill="1" applyFont="1"/>
    <xf borderId="0" fillId="0" fontId="4" numFmtId="0" xfId="0" applyFont="1"/>
    <xf borderId="0" fillId="0" fontId="4" numFmtId="164" xfId="0" applyFont="1" applyNumberFormat="1"/>
    <xf borderId="0" fillId="0" fontId="5" numFmtId="0" xfId="0" applyAlignment="1" applyFont="1">
      <alignment shrinkToFit="0" wrapText="1"/>
    </xf>
    <xf borderId="0" fillId="0" fontId="6" numFmtId="0" xfId="0" applyFont="1"/>
    <xf borderId="0" fillId="0" fontId="4" numFmtId="0" xfId="0" applyAlignment="1" applyFont="1">
      <alignment shrinkToFit="0" wrapText="1"/>
    </xf>
    <xf borderId="0" fillId="0" fontId="0" numFmtId="165" xfId="0" applyFont="1" applyNumberFormat="1"/>
    <xf borderId="0" fillId="6" fontId="5" numFmtId="165" xfId="0" applyAlignment="1" applyFill="1" applyFont="1" applyNumberFormat="1">
      <alignment horizontal="right" readingOrder="0" vertical="bottom"/>
    </xf>
    <xf borderId="0" fillId="0" fontId="0" numFmtId="0" xfId="0" applyFont="1"/>
    <xf borderId="0" fillId="5" fontId="7" numFmtId="0" xfId="0" applyAlignment="1" applyFont="1">
      <alignment horizontal="center"/>
    </xf>
    <xf borderId="0" fillId="0" fontId="8" numFmtId="0" xfId="0" applyAlignment="1" applyFont="1">
      <alignment horizontal="center"/>
    </xf>
    <xf borderId="0" fillId="0" fontId="4" numFmtId="10" xfId="0" applyAlignment="1" applyFont="1" applyNumberFormat="1">
      <alignment horizontal="center"/>
    </xf>
    <xf borderId="0" fillId="2" fontId="4" numFmtId="0" xfId="0" applyAlignment="1" applyFont="1">
      <alignment horizontal="center"/>
    </xf>
    <xf borderId="0" fillId="0" fontId="0" numFmtId="0" xfId="0" applyAlignment="1" applyFont="1">
      <alignment horizontal="left"/>
    </xf>
    <xf borderId="0" fillId="0" fontId="4" numFmtId="164" xfId="0" applyAlignment="1" applyFont="1" applyNumberFormat="1">
      <alignment readingOrder="0"/>
    </xf>
    <xf borderId="0" fillId="0" fontId="5" numFmtId="0" xfId="0" applyAlignment="1" applyFont="1">
      <alignment horizontal="left" shrinkToFit="0" wrapText="1"/>
    </xf>
    <xf borderId="0" fillId="0" fontId="0" numFmtId="0" xfId="0" applyAlignment="1" applyFont="1">
      <alignment horizontal="center"/>
    </xf>
    <xf borderId="0" fillId="0" fontId="5" numFmtId="0" xfId="0" applyAlignment="1" applyFont="1">
      <alignment horizontal="left"/>
    </xf>
    <xf borderId="0" fillId="0" fontId="5" numFmtId="0" xfId="0" applyFont="1"/>
    <xf borderId="0" fillId="0" fontId="0" numFmtId="0" xfId="0" applyAlignment="1" applyFont="1">
      <alignment shrinkToFit="0" wrapText="1"/>
    </xf>
    <xf borderId="0" fillId="0" fontId="5" numFmtId="165" xfId="0" applyAlignment="1" applyFont="1" applyNumberFormat="1">
      <alignment horizontal="right" vertical="bottom"/>
    </xf>
    <xf borderId="0" fillId="0" fontId="4" numFmtId="0" xfId="0" applyFont="1"/>
    <xf borderId="0" fillId="0" fontId="0" numFmtId="165" xfId="0" applyAlignment="1" applyFont="1" applyNumberFormat="1">
      <alignment readingOrder="0"/>
    </xf>
    <xf borderId="0" fillId="7" fontId="4" numFmtId="0" xfId="0" applyAlignment="1" applyFill="1" applyFont="1">
      <alignment horizontal="center"/>
    </xf>
    <xf borderId="0" fillId="8" fontId="9" numFmtId="10" xfId="0" applyAlignment="1" applyFill="1" applyFont="1" applyNumberFormat="1">
      <alignment horizontal="center"/>
    </xf>
    <xf borderId="0" fillId="0" fontId="10" numFmtId="0" xfId="0" applyAlignment="1" applyFont="1">
      <alignment horizontal="right" vertical="center"/>
    </xf>
    <xf borderId="0" fillId="0" fontId="11" numFmtId="0" xfId="0" applyAlignment="1" applyFont="1">
      <alignment horizontal="center" vertical="center"/>
    </xf>
    <xf borderId="0" fillId="0" fontId="10" numFmtId="0" xfId="0" applyAlignment="1" applyFont="1">
      <alignment horizontal="center" vertical="center"/>
    </xf>
    <xf borderId="0" fillId="5" fontId="10" numFmtId="10" xfId="0" applyAlignment="1" applyFont="1" applyNumberFormat="1">
      <alignment horizontal="center" vertical="center"/>
    </xf>
    <xf borderId="0" fillId="0" fontId="12" numFmtId="0" xfId="0" applyFont="1"/>
    <xf borderId="0" fillId="5" fontId="0" numFmtId="0" xfId="0" applyFont="1"/>
    <xf borderId="0" fillId="0" fontId="0" numFmtId="0" xfId="0" applyAlignment="1" applyFont="1">
      <alignment readingOrder="0"/>
    </xf>
    <xf borderId="0" fillId="0" fontId="0" numFmtId="0" xfId="0" applyAlignment="1" applyFont="1">
      <alignment readingOrder="0" shrinkToFit="0" wrapText="1"/>
    </xf>
    <xf borderId="0" fillId="5" fontId="8" numFmtId="0" xfId="0" applyFont="1"/>
    <xf borderId="0" fillId="0" fontId="13" numFmtId="0" xfId="0" applyAlignment="1" applyFont="1">
      <alignment shrinkToFit="0" vertical="bottom" wrapText="0"/>
    </xf>
    <xf borderId="0" fillId="0" fontId="14" numFmtId="0" xfId="0" applyAlignment="1" applyFont="1">
      <alignment readingOrder="0" shrinkToFit="0" vertical="bottom" wrapText="1"/>
    </xf>
    <xf borderId="0" fillId="6" fontId="0" numFmtId="165" xfId="0" applyFont="1" applyNumberFormat="1"/>
    <xf borderId="0" fillId="0" fontId="0" numFmtId="166" xfId="0" applyAlignment="1" applyFont="1" applyNumberFormat="1">
      <alignment horizontal="center"/>
    </xf>
    <xf borderId="0" fillId="0" fontId="5" numFmtId="0" xfId="0" applyAlignment="1" applyFont="1">
      <alignment readingOrder="0" shrinkToFit="0" wrapText="1"/>
    </xf>
    <xf borderId="0" fillId="2" fontId="5" numFmtId="0" xfId="0" applyAlignment="1" applyFont="1">
      <alignment shrinkToFit="0" wrapText="1"/>
    </xf>
    <xf borderId="0" fillId="0" fontId="4" numFmtId="0" xfId="0" applyAlignment="1" applyFont="1">
      <alignment horizontal="center"/>
    </xf>
    <xf borderId="0" fillId="0" fontId="0" numFmtId="166" xfId="0" applyAlignment="1" applyFont="1" applyNumberFormat="1">
      <alignment horizontal="left"/>
    </xf>
    <xf borderId="0" fillId="0" fontId="4" numFmtId="167" xfId="0" applyFont="1" applyNumberFormat="1"/>
    <xf borderId="0" fillId="0" fontId="12" numFmtId="0" xfId="0" applyAlignment="1" applyFont="1">
      <alignment horizontal="center"/>
    </xf>
    <xf borderId="0" fillId="5" fontId="5" numFmtId="0" xfId="0" applyAlignment="1" applyFont="1">
      <alignment horizontal="left"/>
    </xf>
    <xf borderId="0" fillId="0" fontId="15" numFmtId="0" xfId="0" applyAlignment="1" applyFont="1">
      <alignment horizontal="left" shrinkToFit="0" wrapText="0"/>
    </xf>
    <xf borderId="0" fillId="5" fontId="4" numFmtId="0" xfId="0" applyFont="1"/>
    <xf borderId="0" fillId="5" fontId="9" numFmtId="0" xfId="0" applyFont="1"/>
    <xf borderId="0" fillId="0" fontId="0" numFmtId="168" xfId="0" applyAlignment="1" applyFont="1" applyNumberFormat="1">
      <alignment horizontal="center"/>
    </xf>
    <xf borderId="0" fillId="6" fontId="5" numFmtId="165" xfId="0" applyAlignment="1" applyFont="1" applyNumberFormat="1">
      <alignment horizontal="right" vertical="bottom"/>
    </xf>
    <xf borderId="0" fillId="6" fontId="0" numFmtId="165" xfId="0" applyAlignment="1" applyFont="1" applyNumberFormat="1">
      <alignment readingOrder="0"/>
    </xf>
    <xf borderId="0" fillId="0" fontId="4" numFmtId="169" xfId="0" applyAlignment="1" applyFont="1" applyNumberFormat="1">
      <alignment horizontal="center"/>
    </xf>
    <xf borderId="0" fillId="5" fontId="15" numFmtId="0" xfId="0" applyAlignment="1" applyFont="1">
      <alignment horizontal="left" shrinkToFit="0" wrapText="0"/>
    </xf>
    <xf borderId="0" fillId="0" fontId="4" numFmtId="165" xfId="0" applyFont="1" applyNumberFormat="1"/>
    <xf borderId="0" fillId="0" fontId="16" numFmtId="0" xfId="0" applyFont="1"/>
    <xf borderId="0" fillId="0" fontId="5" numFmtId="0" xfId="0" applyAlignment="1" applyFont="1">
      <alignment horizontal="left" readingOrder="0" shrinkToFit="0" wrapText="1"/>
    </xf>
    <xf borderId="0" fillId="0" fontId="0" numFmtId="170" xfId="0" applyAlignment="1" applyFont="1" applyNumberFormat="1">
      <alignment horizontal="center" readingOrder="0"/>
    </xf>
    <xf borderId="0" fillId="0" fontId="0" numFmtId="166" xfId="0" applyFont="1" applyNumberFormat="1"/>
    <xf borderId="0" fillId="9" fontId="5" numFmtId="0" xfId="0" applyAlignment="1" applyFill="1" applyFont="1">
      <alignment horizontal="left" shrinkToFit="0" wrapText="0"/>
    </xf>
    <xf borderId="0" fillId="0" fontId="5" numFmtId="0" xfId="0" applyAlignment="1" applyFont="1">
      <alignment horizontal="left" shrinkToFit="0" wrapText="0"/>
    </xf>
    <xf borderId="0" fillId="0" fontId="6" numFmtId="0" xfId="0" applyAlignment="1" applyFont="1">
      <alignment readingOrder="0" shrinkToFit="0" wrapText="1"/>
    </xf>
    <xf borderId="0" fillId="0" fontId="4" numFmtId="164" xfId="0" applyAlignment="1" applyFont="1" applyNumberFormat="1">
      <alignment horizontal="left" readingOrder="0"/>
    </xf>
    <xf borderId="0" fillId="0" fontId="14" numFmtId="0" xfId="0" applyAlignment="1" applyFont="1">
      <alignment horizontal="left" readingOrder="0" shrinkToFit="0" vertical="bottom" wrapText="1"/>
    </xf>
    <xf borderId="0" fillId="5" fontId="5" numFmtId="0" xfId="0" applyAlignment="1" applyFont="1">
      <alignment horizontal="left" shrinkToFit="0" wrapText="0"/>
    </xf>
    <xf borderId="0" fillId="5" fontId="5" numFmtId="0" xfId="0" applyAlignment="1" applyFont="1">
      <alignment horizontal="left" shrinkToFit="0" wrapText="1"/>
    </xf>
    <xf borderId="0" fillId="0" fontId="4" numFmtId="166" xfId="0" applyAlignment="1" applyFont="1" applyNumberFormat="1">
      <alignment horizontal="center"/>
    </xf>
    <xf borderId="0" fillId="0" fontId="6" numFmtId="0" xfId="0" applyAlignment="1" applyFont="1">
      <alignment horizontal="left"/>
    </xf>
    <xf borderId="0" fillId="0" fontId="4" numFmtId="0" xfId="0" applyAlignment="1" applyFont="1">
      <alignment readingOrder="0" shrinkToFit="0" wrapText="1"/>
    </xf>
    <xf borderId="0" fillId="0" fontId="4" numFmtId="165" xfId="0" applyAlignment="1" applyFont="1" applyNumberFormat="1">
      <alignment readingOrder="0"/>
    </xf>
    <xf borderId="0" fillId="0" fontId="14" numFmtId="0" xfId="0" applyAlignment="1" applyFont="1">
      <alignment vertical="bottom"/>
    </xf>
    <xf borderId="0" fillId="0" fontId="5" numFmtId="0" xfId="0" applyAlignment="1" applyFont="1">
      <alignment shrinkToFit="0" vertical="bottom" wrapText="1"/>
    </xf>
    <xf borderId="0" fillId="0" fontId="14" numFmtId="166" xfId="0" applyAlignment="1" applyFont="1" applyNumberFormat="1">
      <alignment vertical="bottom"/>
    </xf>
    <xf borderId="0" fillId="0" fontId="5" numFmtId="0" xfId="0" applyAlignment="1" applyFont="1">
      <alignment vertical="bottom"/>
    </xf>
    <xf borderId="0" fillId="0" fontId="17" numFmtId="0" xfId="0" applyAlignment="1" applyFont="1">
      <alignment readingOrder="0" shrinkToFit="0" vertical="bottom" wrapText="1"/>
    </xf>
    <xf borderId="0" fillId="0" fontId="14" numFmtId="0" xfId="0" applyAlignment="1" applyFont="1">
      <alignment readingOrder="0" vertical="bottom"/>
    </xf>
    <xf borderId="0" fillId="0" fontId="4" numFmtId="171" xfId="0" applyAlignment="1" applyFont="1" applyNumberFormat="1">
      <alignment readingOrder="0"/>
    </xf>
    <xf borderId="0" fillId="0" fontId="5" numFmtId="0" xfId="0" applyAlignment="1" applyFont="1">
      <alignment readingOrder="0" shrinkToFit="0" wrapText="1"/>
    </xf>
    <xf borderId="0" fillId="0" fontId="4" numFmtId="0" xfId="0" applyAlignment="1" applyFont="1">
      <alignment readingOrder="0"/>
    </xf>
    <xf borderId="0" fillId="0" fontId="4" numFmtId="171" xfId="0" applyAlignment="1" applyFont="1" applyNumberFormat="1">
      <alignment horizontal="center" readingOrder="0"/>
    </xf>
    <xf borderId="0" fillId="0" fontId="14" numFmtId="0" xfId="0" applyAlignment="1" applyFont="1">
      <alignment readingOrder="0" shrinkToFit="0" vertical="bottom" wrapText="0"/>
    </xf>
    <xf borderId="0" fillId="0" fontId="14" numFmtId="0" xfId="0" applyAlignment="1" applyFont="1">
      <alignment horizontal="left" readingOrder="0" shrinkToFit="0" vertical="bottom" wrapText="0"/>
    </xf>
    <xf borderId="0" fillId="0" fontId="14" numFmtId="0" xfId="0" applyAlignment="1" applyFont="1">
      <alignment shrinkToFit="0" vertical="bottom" wrapText="0"/>
    </xf>
    <xf borderId="0" fillId="10" fontId="17" numFmtId="0" xfId="0" applyAlignment="1" applyFill="1" applyFont="1">
      <alignment vertical="bottom"/>
    </xf>
    <xf borderId="0" fillId="0" fontId="17" numFmtId="164" xfId="0" applyAlignment="1" applyFont="1" applyNumberFormat="1">
      <alignment vertical="bottom"/>
    </xf>
    <xf borderId="0" fillId="0" fontId="5" numFmtId="0" xfId="0" applyAlignment="1" applyFont="1">
      <alignment readingOrder="0" shrinkToFit="0" vertical="bottom" wrapText="1"/>
    </xf>
    <xf borderId="0" fillId="0" fontId="17" numFmtId="169" xfId="0" applyAlignment="1" applyFont="1" applyNumberFormat="1">
      <alignment horizontal="center" vertical="bottom"/>
    </xf>
    <xf borderId="0" fillId="0" fontId="17" numFmtId="0" xfId="0" applyAlignment="1" applyFont="1">
      <alignment horizontal="center" vertical="bottom"/>
    </xf>
    <xf borderId="0" fillId="0" fontId="17" numFmtId="0" xfId="0" applyAlignment="1" applyFont="1">
      <alignment vertical="bottom"/>
    </xf>
    <xf borderId="0" fillId="0" fontId="6" numFmtId="0" xfId="0" applyAlignment="1" applyFont="1">
      <alignment vertical="bottom"/>
    </xf>
    <xf borderId="0" fillId="0" fontId="17" numFmtId="165" xfId="0" applyAlignment="1" applyFont="1" applyNumberFormat="1">
      <alignment horizontal="right" readingOrder="0" vertical="bottom"/>
    </xf>
    <xf borderId="0" fillId="0" fontId="14" numFmtId="165" xfId="0" applyAlignment="1" applyFont="1" applyNumberFormat="1">
      <alignment horizontal="right" vertical="bottom"/>
    </xf>
    <xf borderId="0" fillId="0" fontId="17" numFmtId="167" xfId="0" applyAlignment="1" applyFont="1" applyNumberFormat="1">
      <alignment vertical="bottom"/>
    </xf>
    <xf borderId="0" fillId="5" fontId="17" numFmtId="0" xfId="0" applyAlignment="1" applyFont="1">
      <alignment vertical="bottom"/>
    </xf>
    <xf borderId="0" fillId="0" fontId="4" numFmtId="171" xfId="0" applyAlignment="1" applyFont="1" applyNumberFormat="1">
      <alignment horizontal="center"/>
    </xf>
    <xf borderId="0" fillId="0" fontId="4" numFmtId="172" xfId="0" applyAlignment="1" applyFont="1" applyNumberFormat="1">
      <alignment horizontal="center"/>
    </xf>
    <xf borderId="0" fillId="2" fontId="4" numFmtId="0" xfId="0" applyFont="1"/>
    <xf borderId="0" fillId="0" fontId="4" numFmtId="170" xfId="0" applyAlignment="1" applyFont="1" applyNumberFormat="1">
      <alignment horizontal="center"/>
    </xf>
    <xf borderId="0" fillId="2" fontId="5" numFmtId="0" xfId="0" applyAlignment="1" applyFont="1">
      <alignment readingOrder="0" shrinkToFit="0" wrapText="1"/>
    </xf>
    <xf borderId="0" fillId="2" fontId="14" numFmtId="0" xfId="0" applyAlignment="1" applyFont="1">
      <alignment readingOrder="0" shrinkToFit="0" vertical="bottom" wrapText="1"/>
    </xf>
    <xf borderId="0" fillId="0" fontId="17" numFmtId="171" xfId="0" applyAlignment="1" applyFont="1" applyNumberFormat="1">
      <alignment horizontal="center" vertical="bottom"/>
    </xf>
    <xf borderId="0" fillId="0" fontId="17" numFmtId="172" xfId="0" applyAlignment="1" applyFont="1" applyNumberFormat="1">
      <alignment horizontal="center" vertical="bottom"/>
    </xf>
    <xf borderId="0" fillId="0" fontId="4" numFmtId="172" xfId="0" applyAlignment="1" applyFont="1" applyNumberFormat="1">
      <alignment horizontal="center" readingOrder="0"/>
    </xf>
    <xf borderId="0" fillId="2" fontId="4" numFmtId="0" xfId="0" applyAlignment="1" applyFont="1">
      <alignment readingOrder="0"/>
    </xf>
    <xf borderId="0" fillId="0" fontId="4" numFmtId="172" xfId="0" applyAlignment="1" applyFont="1" applyNumberFormat="1">
      <alignment readingOrder="0"/>
    </xf>
    <xf borderId="0" fillId="5" fontId="18" numFmtId="0" xfId="0" applyFont="1"/>
    <xf borderId="0" fillId="0" fontId="19" numFmtId="0" xfId="0" applyFont="1"/>
    <xf borderId="0" fillId="0" fontId="4" numFmtId="164" xfId="0" applyAlignment="1" applyFont="1" applyNumberFormat="1">
      <alignment horizontal="right"/>
    </xf>
    <xf borderId="0" fillId="0" fontId="20" numFmtId="0" xfId="0" applyAlignment="1" applyFont="1">
      <alignment horizontal="left" shrinkToFit="0" wrapText="0"/>
    </xf>
    <xf borderId="0" fillId="5" fontId="21" numFmtId="0" xfId="0" applyFont="1"/>
    <xf borderId="0" fillId="0" fontId="4" numFmtId="169" xfId="0" applyFont="1" applyNumberFormat="1"/>
    <xf borderId="0" fillId="5" fontId="22" numFmtId="0" xfId="0" applyFont="1"/>
    <xf borderId="0" fillId="0" fontId="23" numFmtId="0" xfId="0" applyAlignment="1" applyFont="1">
      <alignment shrinkToFit="0" wrapText="1"/>
    </xf>
    <xf borderId="0" fillId="0" fontId="4" numFmtId="172" xfId="0" applyFont="1" applyNumberFormat="1"/>
    <xf borderId="0" fillId="0" fontId="0" numFmtId="172" xfId="0" applyAlignment="1" applyFont="1" applyNumberFormat="1">
      <alignment horizontal="center"/>
    </xf>
    <xf borderId="0" fillId="0" fontId="24" numFmtId="0" xfId="0" applyAlignment="1" applyFont="1">
      <alignment readingOrder="0" shrinkToFit="0" wrapText="1"/>
    </xf>
    <xf borderId="0" fillId="5" fontId="25" numFmtId="0" xfId="0" applyAlignment="1" applyFont="1">
      <alignment horizontal="left" shrinkToFit="0" wrapText="0"/>
    </xf>
    <xf borderId="0" fillId="5" fontId="26" numFmtId="0" xfId="0" applyAlignment="1" applyFont="1">
      <alignment horizontal="left" shrinkToFit="0" wrapText="0"/>
    </xf>
    <xf borderId="0" fillId="5" fontId="6" numFmtId="0" xfId="0" applyAlignment="1" applyFont="1">
      <alignment horizontal="left" shrinkToFit="0" wrapText="1"/>
    </xf>
    <xf borderId="0" fillId="5" fontId="27" numFmtId="0" xfId="0" applyAlignment="1" applyFont="1">
      <alignment horizontal="left" shrinkToFit="0" wrapText="0"/>
    </xf>
    <xf borderId="0" fillId="0" fontId="6" numFmtId="0" xfId="0" applyAlignment="1" applyFont="1">
      <alignment horizontal="left" shrinkToFit="0" wrapText="1"/>
    </xf>
    <xf borderId="0" fillId="5" fontId="24" numFmtId="0" xfId="0" applyAlignment="1" applyFont="1">
      <alignment readingOrder="0" shrinkToFit="0" wrapText="1"/>
    </xf>
    <xf borderId="0" fillId="8" fontId="5" numFmtId="0" xfId="0" applyAlignment="1" applyFont="1">
      <alignment shrinkToFit="0" wrapText="1"/>
    </xf>
    <xf borderId="0" fillId="5" fontId="28" numFmtId="0" xfId="0" applyAlignment="1" applyFont="1">
      <alignment horizontal="left" shrinkToFit="0" wrapText="0"/>
    </xf>
    <xf borderId="0" fillId="5" fontId="29" numFmtId="0" xfId="0" applyAlignment="1" applyFont="1">
      <alignment horizontal="left" shrinkToFit="0" wrapText="0"/>
    </xf>
    <xf borderId="0" fillId="0" fontId="4" numFmtId="0" xfId="0" applyAlignment="1" applyFont="1">
      <alignment horizontal="left"/>
    </xf>
    <xf borderId="0" fillId="2" fontId="6" numFmtId="0" xfId="0" applyAlignment="1" applyFont="1">
      <alignment shrinkToFit="0" wrapText="1"/>
    </xf>
    <xf borderId="0" fillId="5" fontId="6" numFmtId="0" xfId="0" applyAlignment="1" applyFont="1">
      <alignment horizontal="left" shrinkToFit="0" wrapText="0"/>
    </xf>
    <xf borderId="0" fillId="5" fontId="30" numFmtId="0" xfId="0" applyAlignment="1" applyFont="1">
      <alignment horizontal="left" shrinkToFit="0" wrapText="0"/>
    </xf>
    <xf borderId="0" fillId="0" fontId="6" numFmtId="0" xfId="0" applyAlignment="1" applyFont="1">
      <alignment horizontal="left" readingOrder="0"/>
    </xf>
    <xf borderId="0" fillId="10" fontId="14" numFmtId="0" xfId="0" applyAlignment="1" applyFont="1">
      <alignment readingOrder="0" shrinkToFit="0" vertical="bottom" wrapText="0"/>
    </xf>
    <xf borderId="0" fillId="0" fontId="14" numFmtId="172" xfId="0" applyAlignment="1" applyFont="1" applyNumberFormat="1">
      <alignment horizontal="center" readingOrder="0" shrinkToFit="0" vertical="bottom" wrapText="0"/>
    </xf>
    <xf borderId="0" fillId="0" fontId="14" numFmtId="171" xfId="0" applyAlignment="1" applyFont="1" applyNumberFormat="1">
      <alignment horizontal="center" readingOrder="0" shrinkToFit="0" vertical="bottom" wrapText="0"/>
    </xf>
    <xf borderId="0" fillId="0" fontId="14" numFmtId="11" xfId="0" applyAlignment="1" applyFont="1" applyNumberFormat="1">
      <alignment horizontal="left" readingOrder="0" shrinkToFit="0" vertical="bottom" wrapText="0"/>
    </xf>
    <xf borderId="0" fillId="0" fontId="14" numFmtId="173" xfId="0" applyAlignment="1" applyFont="1" applyNumberFormat="1">
      <alignment horizontal="center" readingOrder="0" shrinkToFit="0" vertical="bottom" wrapText="0"/>
    </xf>
    <xf borderId="0" fillId="0" fontId="5" numFmtId="0" xfId="0" applyAlignment="1" applyFont="1">
      <alignment readingOrder="0"/>
    </xf>
    <xf borderId="0" fillId="0" fontId="14" numFmtId="0" xfId="0" applyAlignment="1" applyFont="1">
      <alignment shrinkToFit="0" vertical="bottom" wrapText="0"/>
    </xf>
    <xf borderId="0" fillId="0" fontId="4" numFmtId="173" xfId="0" applyAlignment="1" applyFont="1" applyNumberFormat="1">
      <alignment horizontal="center" readingOrder="0"/>
    </xf>
    <xf borderId="0" fillId="0" fontId="31" numFmtId="0" xfId="0" applyAlignment="1" applyFont="1">
      <alignment readingOrder="0"/>
    </xf>
    <xf borderId="0" fillId="0" fontId="4" numFmtId="170" xfId="0" applyAlignment="1" applyFont="1" applyNumberFormat="1">
      <alignment horizontal="center" readingOrder="0"/>
    </xf>
    <xf borderId="0" fillId="5" fontId="32" numFmtId="0" xfId="0" applyAlignment="1" applyFont="1">
      <alignment horizontal="left" readingOrder="0" shrinkToFit="0" wrapText="0"/>
    </xf>
    <xf borderId="0" fillId="0" fontId="4" numFmtId="0" xfId="0" applyAlignment="1" applyFont="1">
      <alignment horizontal="center" readingOrder="0"/>
    </xf>
    <xf borderId="0" fillId="11" fontId="5" numFmtId="0" xfId="0" applyAlignment="1" applyFill="1" applyFont="1">
      <alignment readingOrder="0" shrinkToFit="0" wrapText="1"/>
    </xf>
    <xf borderId="0" fillId="0" fontId="33" numFmtId="0" xfId="0" applyAlignment="1" applyFont="1">
      <alignment readingOrder="0"/>
    </xf>
    <xf quotePrefix="1" borderId="0" fillId="0" fontId="4" numFmtId="0" xfId="0" applyAlignment="1" applyFont="1">
      <alignment horizontal="center" readingOrder="0"/>
    </xf>
    <xf borderId="0" fillId="0" fontId="4" numFmtId="0" xfId="0" applyAlignment="1" applyFont="1">
      <alignment shrinkToFit="0" wrapText="1"/>
    </xf>
    <xf borderId="0" fillId="3" fontId="34" numFmtId="0" xfId="0" applyAlignment="1" applyFont="1">
      <alignment horizontal="left"/>
    </xf>
    <xf borderId="0" fillId="0" fontId="35" numFmtId="0" xfId="0" applyAlignment="1" applyFont="1">
      <alignment horizontal="left"/>
    </xf>
    <xf borderId="0" fillId="3" fontId="34" numFmtId="0" xfId="0" applyAlignment="1" applyFont="1">
      <alignment horizontal="center"/>
    </xf>
    <xf borderId="0" fillId="3" fontId="36" numFmtId="0" xfId="0" applyAlignment="1" applyFont="1">
      <alignment horizontal="center"/>
    </xf>
    <xf borderId="0" fillId="3" fontId="36" numFmtId="165" xfId="0" applyAlignment="1" applyFont="1" applyNumberFormat="1">
      <alignment horizontal="right"/>
    </xf>
    <xf borderId="0" fillId="3" fontId="36" numFmtId="165" xfId="0" applyAlignment="1" applyFont="1" applyNumberFormat="1">
      <alignment horizontal="center"/>
    </xf>
    <xf borderId="0" fillId="4" fontId="4" numFmtId="0" xfId="0" applyFont="1"/>
    <xf borderId="0" fillId="4" fontId="4" numFmtId="9" xfId="0" applyFont="1" applyNumberFormat="1"/>
    <xf borderId="0" fillId="4" fontId="12" numFmtId="0" xfId="0" applyAlignment="1" applyFont="1">
      <alignment horizontal="center"/>
    </xf>
    <xf borderId="0" fillId="0" fontId="9" numFmtId="0" xfId="0" applyFont="1"/>
    <xf borderId="0" fillId="0" fontId="4" numFmtId="0" xfId="0" applyAlignment="1" applyFont="1">
      <alignment horizontal="right"/>
    </xf>
    <xf borderId="0" fillId="0" fontId="4" numFmtId="165" xfId="0" applyAlignment="1" applyFont="1" applyNumberFormat="1">
      <alignment horizontal="right"/>
    </xf>
    <xf borderId="0" fillId="5" fontId="37" numFmtId="0" xfId="0" applyAlignment="1" applyFont="1">
      <alignment horizontal="center"/>
    </xf>
    <xf borderId="0" fillId="0" fontId="5" numFmtId="0" xfId="0" applyAlignment="1" applyFont="1">
      <alignment horizontal="center"/>
    </xf>
    <xf borderId="0" fillId="5" fontId="14" numFmtId="0" xfId="0" applyFont="1"/>
    <xf borderId="0" fillId="0" fontId="4" numFmtId="166" xfId="0" applyAlignment="1" applyFont="1" applyNumberFormat="1">
      <alignment horizontal="right"/>
    </xf>
    <xf borderId="0" fillId="0" fontId="17" numFmtId="165" xfId="0" applyAlignment="1" applyFont="1" applyNumberFormat="1">
      <alignment horizontal="right" vertical="bottom"/>
    </xf>
    <xf borderId="0" fillId="0" fontId="4" numFmtId="168" xfId="0" applyAlignment="1" applyFont="1" applyNumberFormat="1">
      <alignment horizontal="right"/>
    </xf>
    <xf quotePrefix="1" borderId="0" fillId="0" fontId="4" numFmtId="0" xfId="0" applyFont="1"/>
    <xf borderId="0" fillId="0" fontId="4" numFmtId="168" xfId="0" applyAlignment="1" applyFont="1" applyNumberFormat="1">
      <alignment horizontal="center"/>
    </xf>
    <xf quotePrefix="1" borderId="0" fillId="0" fontId="38" numFmtId="0" xfId="0" applyAlignment="1" applyFont="1">
      <alignment horizontal="left"/>
    </xf>
    <xf borderId="0" fillId="5" fontId="39" numFmtId="168" xfId="0" applyAlignment="1" applyFont="1" applyNumberFormat="1">
      <alignment horizontal="center"/>
    </xf>
    <xf borderId="0" fillId="0" fontId="40" numFmtId="0" xfId="0" applyFont="1"/>
    <xf borderId="0" fillId="0" fontId="41" numFmtId="0" xfId="0" applyAlignment="1" applyFont="1">
      <alignment horizontal="left" shrinkToFit="0" wrapText="0"/>
    </xf>
    <xf borderId="0" fillId="0" fontId="4" numFmtId="169" xfId="0" applyAlignment="1" applyFont="1" applyNumberFormat="1">
      <alignment horizontal="right"/>
    </xf>
    <xf borderId="0" fillId="0" fontId="42" numFmtId="0" xfId="0" applyAlignment="1" applyFont="1">
      <alignment vertical="bottom"/>
    </xf>
    <xf borderId="0" fillId="0" fontId="43" numFmtId="0" xfId="0" applyAlignment="1" applyFont="1">
      <alignment horizontal="center"/>
    </xf>
    <xf borderId="0" fillId="0" fontId="6" numFmtId="0" xfId="0" applyAlignment="1" applyFont="1">
      <alignment horizontal="left" shrinkToFit="0" wrapText="0"/>
    </xf>
    <xf borderId="0" fillId="5" fontId="44" numFmtId="0" xfId="0" applyFont="1"/>
    <xf borderId="0" fillId="0" fontId="12" numFmtId="165" xfId="0" applyAlignment="1" applyFont="1" applyNumberFormat="1">
      <alignment horizontal="right"/>
    </xf>
    <xf borderId="0" fillId="0" fontId="12" numFmtId="165" xfId="0" applyFont="1" applyNumberFormat="1"/>
    <xf borderId="0" fillId="0" fontId="6" numFmtId="165" xfId="0" applyAlignment="1" applyFont="1" applyNumberFormat="1">
      <alignment horizontal="right" vertical="bottom"/>
    </xf>
    <xf borderId="0" fillId="0" fontId="12" numFmtId="167" xfId="0" applyFont="1" applyNumberFormat="1"/>
    <xf borderId="0" fillId="5" fontId="12" numFmtId="0" xfId="0" applyFont="1"/>
    <xf borderId="0" fillId="5" fontId="45" numFmtId="0" xfId="0" applyFont="1"/>
    <xf borderId="0" fillId="0" fontId="14" numFmtId="0" xfId="0" applyAlignment="1" applyFont="1">
      <alignment horizontal="center" vertical="bottom"/>
    </xf>
    <xf borderId="0" fillId="5" fontId="14" numFmtId="0" xfId="0" applyAlignment="1" applyFont="1">
      <alignment vertical="bottom"/>
    </xf>
    <xf borderId="0" fillId="5" fontId="46" numFmtId="0" xfId="0" applyAlignment="1" applyFont="1">
      <alignment vertical="bottom"/>
    </xf>
    <xf borderId="0" fillId="5" fontId="6" numFmtId="169" xfId="0" applyAlignment="1" applyFont="1" applyNumberFormat="1">
      <alignment horizontal="left" shrinkToFit="0" wrapText="0"/>
    </xf>
    <xf borderId="0" fillId="5" fontId="47" numFmtId="0" xfId="0" applyAlignment="1" applyFont="1">
      <alignment horizontal="left" shrinkToFit="0" wrapText="0"/>
    </xf>
    <xf borderId="0" fillId="5" fontId="48" numFmtId="0" xfId="0" applyAlignment="1" applyFont="1">
      <alignment vertical="bottom"/>
    </xf>
    <xf quotePrefix="1" borderId="0" fillId="0" fontId="0" numFmtId="0" xfId="0" applyAlignment="1" applyFont="1">
      <alignment horizontal="left"/>
    </xf>
    <xf borderId="0" fillId="12" fontId="14" numFmtId="0" xfId="0" applyAlignment="1" applyFill="1" applyFont="1">
      <alignment vertical="bottom"/>
    </xf>
    <xf borderId="0" fillId="0" fontId="48" numFmtId="0" xfId="0" applyAlignment="1" applyFont="1">
      <alignment horizontal="left" shrinkToFit="0" wrapText="0"/>
    </xf>
    <xf borderId="0" fillId="0" fontId="4" numFmtId="174" xfId="0" applyAlignment="1" applyFont="1" applyNumberFormat="1">
      <alignment horizontal="right"/>
    </xf>
    <xf borderId="0" fillId="0" fontId="14" numFmtId="166" xfId="0" applyAlignment="1" applyFont="1" applyNumberFormat="1">
      <alignment horizontal="center" vertical="bottom"/>
    </xf>
    <xf borderId="0" fillId="0" fontId="49" numFmtId="0" xfId="0" applyAlignment="1" applyFont="1">
      <alignment vertical="bottom"/>
    </xf>
    <xf borderId="0" fillId="5" fontId="5" numFmtId="0" xfId="0" applyFont="1"/>
    <xf borderId="0" fillId="5" fontId="50" numFmtId="0" xfId="0" applyFont="1"/>
    <xf borderId="0" fillId="0" fontId="14" numFmtId="169" xfId="0" applyAlignment="1" applyFont="1" applyNumberFormat="1">
      <alignment horizontal="center" vertical="bottom"/>
    </xf>
    <xf borderId="0" fillId="0" fontId="14" numFmtId="0" xfId="0" applyAlignment="1" applyFont="1">
      <alignment horizontal="right" vertical="bottom"/>
    </xf>
    <xf borderId="0" fillId="0" fontId="51" numFmtId="0" xfId="0" applyAlignment="1" applyFont="1">
      <alignment horizontal="left" shrinkToFit="0" wrapText="0"/>
    </xf>
    <xf borderId="0" fillId="0" fontId="14" numFmtId="165" xfId="0" applyAlignment="1" applyFont="1" applyNumberFormat="1">
      <alignment vertical="bottom"/>
    </xf>
    <xf borderId="0" fillId="0" fontId="52" numFmtId="0" xfId="0" applyAlignment="1" applyFont="1">
      <alignment vertical="bottom"/>
    </xf>
    <xf borderId="0" fillId="0" fontId="17" numFmtId="0" xfId="0" applyAlignment="1" applyFont="1">
      <alignment horizontal="right" vertical="bottom"/>
    </xf>
    <xf borderId="0" fillId="0" fontId="17" numFmtId="165" xfId="0" applyAlignment="1" applyFont="1" applyNumberFormat="1">
      <alignment vertical="bottom"/>
    </xf>
    <xf borderId="0" fillId="0" fontId="18" numFmtId="0" xfId="0" applyAlignment="1" applyFont="1">
      <alignment vertical="bottom"/>
    </xf>
    <xf borderId="0" fillId="0" fontId="4" numFmtId="172" xfId="0" applyAlignment="1" applyFont="1" applyNumberFormat="1">
      <alignment horizontal="right"/>
    </xf>
    <xf borderId="0" fillId="0" fontId="6" numFmtId="172" xfId="0" applyAlignment="1" applyFont="1" applyNumberFormat="1">
      <alignment vertical="bottom"/>
    </xf>
    <xf borderId="0" fillId="0" fontId="4" numFmtId="171" xfId="0" applyAlignment="1" applyFont="1" applyNumberFormat="1">
      <alignment horizontal="right"/>
    </xf>
    <xf borderId="0" fillId="5" fontId="39" numFmtId="0" xfId="0" applyFont="1"/>
    <xf borderId="0" fillId="0" fontId="53" numFmtId="0" xfId="0" applyAlignment="1" applyFont="1">
      <alignment horizontal="left" shrinkToFit="0" wrapText="0"/>
    </xf>
    <xf borderId="0" fillId="0" fontId="4" numFmtId="171" xfId="0" applyFont="1" applyNumberFormat="1"/>
    <xf borderId="0" fillId="5" fontId="48" numFmtId="0" xfId="0" applyAlignment="1" applyFont="1">
      <alignment horizontal="left" shrinkToFit="0" wrapText="0"/>
    </xf>
    <xf borderId="0" fillId="5" fontId="54" numFmtId="0" xfId="0" applyFont="1"/>
    <xf borderId="0" fillId="6" fontId="14" numFmtId="165" xfId="0" applyAlignment="1" applyFont="1" applyNumberFormat="1">
      <alignment horizontal="right" vertical="bottom"/>
    </xf>
    <xf borderId="0" fillId="11" fontId="17" numFmtId="164" xfId="0" applyAlignment="1" applyFont="1" applyNumberFormat="1">
      <alignment horizontal="right" vertical="bottom"/>
    </xf>
    <xf borderId="0" fillId="0" fontId="24" numFmtId="0" xfId="0" applyFont="1"/>
    <xf borderId="0" fillId="0" fontId="4" numFmtId="175" xfId="0" applyFont="1" applyNumberFormat="1"/>
    <xf borderId="0" fillId="5" fontId="18" numFmtId="0" xfId="0" applyAlignment="1" applyFont="1">
      <alignment horizontal="left" shrinkToFit="0" wrapText="0"/>
    </xf>
    <xf borderId="0" fillId="0" fontId="8" numFmtId="0" xfId="0" applyFont="1"/>
    <xf borderId="0" fillId="0" fontId="14" numFmtId="172" xfId="0" applyAlignment="1" applyFont="1" applyNumberFormat="1">
      <alignment horizontal="center" vertical="bottom"/>
    </xf>
    <xf borderId="0" fillId="0" fontId="14" numFmtId="0" xfId="0" applyAlignment="1" applyFont="1">
      <alignment shrinkToFit="0" vertical="bottom" wrapText="1"/>
    </xf>
    <xf borderId="0" fillId="5" fontId="55" numFmtId="0" xfId="0" applyAlignment="1" applyFont="1">
      <alignment horizontal="left"/>
    </xf>
    <xf borderId="0" fillId="10" fontId="14" numFmtId="0" xfId="0" applyAlignment="1" applyFont="1">
      <alignment vertical="bottom"/>
    </xf>
    <xf borderId="0" fillId="5" fontId="25" numFmtId="0" xfId="0" applyAlignment="1" applyFont="1">
      <alignment vertical="bottom"/>
    </xf>
    <xf borderId="0" fillId="0" fontId="17" numFmtId="0" xfId="0" applyAlignment="1" applyFont="1">
      <alignment shrinkToFit="0" vertical="bottom" wrapText="1"/>
    </xf>
    <xf borderId="0" fillId="0" fontId="17" numFmtId="164" xfId="0" applyAlignment="1" applyFont="1" applyNumberFormat="1">
      <alignment horizontal="right" vertical="bottom"/>
    </xf>
    <xf borderId="0" fillId="0" fontId="56" numFmtId="0" xfId="0" applyAlignment="1" applyFont="1">
      <alignment horizontal="left" shrinkToFit="0" wrapText="1"/>
    </xf>
    <xf borderId="0" fillId="8" fontId="5" numFmtId="0" xfId="0" applyAlignment="1" applyFont="1">
      <alignment readingOrder="0" shrinkToFit="0" wrapText="1"/>
    </xf>
    <xf borderId="0" fillId="0" fontId="4" numFmtId="167" xfId="0" applyAlignment="1" applyFont="1" applyNumberFormat="1">
      <alignment readingOrder="0"/>
    </xf>
    <xf borderId="0" fillId="0" fontId="4" numFmtId="0" xfId="0" applyAlignment="1" applyFont="1">
      <alignment horizontal="left" readingOrder="0"/>
    </xf>
    <xf borderId="0" fillId="0" fontId="4" numFmtId="165" xfId="0" applyAlignment="1" applyFont="1" applyNumberFormat="1">
      <alignment horizontal="left"/>
    </xf>
    <xf borderId="0" fillId="0" fontId="4" numFmtId="3" xfId="0" applyAlignment="1" applyFont="1" applyNumberFormat="1">
      <alignment horizontal="center"/>
    </xf>
    <xf borderId="0" fillId="0" fontId="9" numFmtId="0" xfId="0" applyAlignment="1" applyFont="1">
      <alignment horizontal="center"/>
    </xf>
    <xf borderId="0" fillId="0" fontId="4" numFmtId="165" xfId="0" applyAlignment="1" applyFont="1" applyNumberFormat="1">
      <alignment horizontal="center"/>
    </xf>
    <xf borderId="0" fillId="0" fontId="4" numFmtId="165" xfId="0" applyFont="1" applyNumberFormat="1"/>
    <xf borderId="0" fillId="0" fontId="4" numFmtId="0" xfId="0" applyAlignment="1" applyFont="1">
      <alignment horizontal="left"/>
    </xf>
    <xf borderId="1" fillId="10" fontId="14" numFmtId="0" xfId="0" applyAlignment="1" applyBorder="1" applyFont="1">
      <alignment horizontal="center" readingOrder="0" shrinkToFit="0" vertical="bottom" wrapText="0"/>
    </xf>
    <xf borderId="2" fillId="0" fontId="14" numFmtId="0" xfId="0" applyAlignment="1" applyBorder="1" applyFont="1">
      <alignment horizontal="center" readingOrder="0" shrinkToFit="0" vertical="bottom" wrapText="0"/>
    </xf>
    <xf borderId="3" fillId="13" fontId="14" numFmtId="0" xfId="0" applyAlignment="1" applyBorder="1" applyFill="1" applyFont="1">
      <alignment horizontal="center" readingOrder="0" shrinkToFit="0" vertical="bottom" wrapText="0"/>
    </xf>
    <xf borderId="3" fillId="0" fontId="14" numFmtId="3" xfId="0" applyAlignment="1" applyBorder="1" applyFont="1" applyNumberFormat="1">
      <alignment horizontal="center" readingOrder="0" shrinkToFit="0" vertical="bottom" wrapText="0"/>
    </xf>
    <xf borderId="1" fillId="0" fontId="14" numFmtId="165" xfId="0" applyAlignment="1" applyBorder="1" applyFont="1" applyNumberFormat="1">
      <alignment horizontal="center" readingOrder="0" shrinkToFit="0" vertical="bottom" wrapText="0"/>
    </xf>
    <xf borderId="2" fillId="0" fontId="14" numFmtId="165" xfId="0" applyAlignment="1" applyBorder="1" applyFont="1" applyNumberFormat="1">
      <alignment horizontal="center" readingOrder="0" shrinkToFit="0" vertical="bottom" wrapText="0"/>
    </xf>
    <xf borderId="2" fillId="8" fontId="57" numFmtId="0" xfId="0" applyAlignment="1" applyBorder="1" applyFont="1">
      <alignment horizontal="center" readingOrder="0" shrinkToFit="0" vertical="bottom" wrapText="0"/>
    </xf>
    <xf borderId="2" fillId="14" fontId="14" numFmtId="0" xfId="0" applyAlignment="1" applyBorder="1" applyFill="1" applyFont="1">
      <alignment horizontal="center" readingOrder="0" shrinkToFit="0" vertical="bottom" wrapText="0"/>
    </xf>
    <xf borderId="2" fillId="0" fontId="5" numFmtId="0" xfId="0" applyAlignment="1" applyBorder="1" applyFont="1">
      <alignment readingOrder="0" shrinkToFit="0" vertical="bottom" wrapText="0"/>
    </xf>
    <xf borderId="2" fillId="15" fontId="14" numFmtId="165" xfId="0" applyAlignment="1" applyBorder="1" applyFill="1" applyFont="1" applyNumberFormat="1">
      <alignment horizontal="center" readingOrder="0" shrinkToFit="0" vertical="bottom" wrapText="0"/>
    </xf>
    <xf borderId="2" fillId="16" fontId="14" numFmtId="165" xfId="0" applyAlignment="1" applyBorder="1" applyFill="1" applyFont="1" applyNumberFormat="1">
      <alignment horizontal="center" readingOrder="0" shrinkToFit="0" vertical="bottom" wrapText="0"/>
    </xf>
    <xf borderId="2" fillId="16" fontId="14" numFmtId="0" xfId="0" applyAlignment="1" applyBorder="1" applyFont="1">
      <alignment horizontal="center" readingOrder="0" shrinkToFit="0" vertical="bottom" wrapText="0"/>
    </xf>
    <xf borderId="4" fillId="10" fontId="14" numFmtId="0" xfId="0" applyAlignment="1" applyBorder="1" applyFont="1">
      <alignment readingOrder="0" shrinkToFit="0" vertical="center" wrapText="0"/>
    </xf>
    <xf borderId="5" fillId="0" fontId="14" numFmtId="0" xfId="0" applyAlignment="1" applyBorder="1" applyFont="1">
      <alignment readingOrder="0" shrinkToFit="0" vertical="bottom" wrapText="0"/>
    </xf>
    <xf borderId="6" fillId="0" fontId="14" numFmtId="0" xfId="0" applyAlignment="1" applyBorder="1" applyFont="1">
      <alignment horizontal="center" readingOrder="0" shrinkToFit="0" vertical="bottom" wrapText="0"/>
    </xf>
    <xf borderId="6" fillId="0" fontId="14" numFmtId="3" xfId="0" applyAlignment="1" applyBorder="1" applyFont="1" applyNumberFormat="1">
      <alignment horizontal="center" readingOrder="0" shrinkToFit="0" vertical="bottom" wrapText="0"/>
    </xf>
    <xf borderId="7" fillId="0" fontId="14" numFmtId="165" xfId="0" applyAlignment="1" applyBorder="1" applyFont="1" applyNumberFormat="1">
      <alignment readingOrder="0" shrinkToFit="0" vertical="bottom" wrapText="0"/>
    </xf>
    <xf borderId="5" fillId="0" fontId="14" numFmtId="165" xfId="0" applyAlignment="1" applyBorder="1" applyFont="1" applyNumberFormat="1">
      <alignment readingOrder="0" shrinkToFit="0" vertical="bottom" wrapText="0"/>
    </xf>
    <xf borderId="5" fillId="0" fontId="14" numFmtId="0" xfId="0" applyAlignment="1" applyBorder="1" applyFont="1">
      <alignment horizontal="center" shrinkToFit="0" vertical="bottom" wrapText="0"/>
    </xf>
    <xf borderId="5" fillId="0" fontId="14" numFmtId="165" xfId="0" applyAlignment="1" applyBorder="1" applyFont="1" applyNumberFormat="1">
      <alignment shrinkToFit="0" vertical="bottom" wrapText="0"/>
    </xf>
    <xf borderId="5" fillId="0" fontId="14" numFmtId="176" xfId="0" applyAlignment="1" applyBorder="1" applyFont="1" applyNumberFormat="1">
      <alignment shrinkToFit="0" vertical="bottom" wrapText="0"/>
    </xf>
    <xf borderId="5" fillId="5" fontId="5" numFmtId="10" xfId="0" applyAlignment="1" applyBorder="1" applyFont="1" applyNumberFormat="1">
      <alignment horizontal="right" readingOrder="0" shrinkToFit="0" vertical="bottom" wrapText="0"/>
    </xf>
    <xf borderId="5" fillId="0" fontId="14" numFmtId="49" xfId="0" applyAlignment="1" applyBorder="1" applyFont="1" applyNumberFormat="1">
      <alignment horizontal="center" shrinkToFit="0" vertical="bottom" wrapText="0"/>
    </xf>
    <xf borderId="5" fillId="0" fontId="14" numFmtId="165" xfId="0" applyAlignment="1" applyBorder="1" applyFont="1" applyNumberFormat="1">
      <alignment horizontal="center" shrinkToFit="0" vertical="bottom" wrapText="0"/>
    </xf>
    <xf borderId="5" fillId="0" fontId="14" numFmtId="165" xfId="0" applyAlignment="1" applyBorder="1" applyFont="1" applyNumberFormat="1">
      <alignment shrinkToFit="0" vertical="bottom" wrapText="0"/>
    </xf>
    <xf borderId="5" fillId="0" fontId="14" numFmtId="0" xfId="0" applyAlignment="1" applyBorder="1" applyFont="1">
      <alignment shrinkToFit="0" vertical="bottom" wrapText="0"/>
    </xf>
    <xf borderId="5" fillId="0" fontId="14" numFmtId="165" xfId="0" applyAlignment="1" applyBorder="1" applyFont="1" applyNumberFormat="1">
      <alignment horizontal="center" readingOrder="0" shrinkToFit="0" vertical="bottom" wrapText="0"/>
    </xf>
    <xf borderId="4" fillId="0" fontId="58" numFmtId="0" xfId="0" applyBorder="1" applyFont="1"/>
    <xf borderId="5" fillId="0" fontId="14" numFmtId="0" xfId="0" applyAlignment="1" applyBorder="1" applyFont="1">
      <alignment horizontal="center" readingOrder="0" shrinkToFit="0" vertical="bottom" wrapText="0"/>
    </xf>
    <xf borderId="5" fillId="0" fontId="14" numFmtId="3" xfId="0" applyAlignment="1" applyBorder="1" applyFont="1" applyNumberFormat="1">
      <alignment horizontal="center" readingOrder="0" shrinkToFit="0" vertical="bottom" wrapText="0"/>
    </xf>
    <xf borderId="5" fillId="0" fontId="14" numFmtId="0" xfId="0" applyAlignment="1" applyBorder="1" applyFont="1">
      <alignment horizontal="right" readingOrder="0" shrinkToFit="0" vertical="bottom" wrapText="0"/>
    </xf>
    <xf borderId="7" fillId="0" fontId="14" numFmtId="165" xfId="0" applyAlignment="1" applyBorder="1" applyFont="1" applyNumberFormat="1">
      <alignment horizontal="right" readingOrder="0" shrinkToFit="0" vertical="bottom" wrapText="0"/>
    </xf>
    <xf borderId="5" fillId="0" fontId="14" numFmtId="165" xfId="0" applyAlignment="1" applyBorder="1" applyFont="1" applyNumberFormat="1">
      <alignment horizontal="right" readingOrder="0" shrinkToFit="0" vertical="bottom" wrapText="0"/>
    </xf>
    <xf borderId="7" fillId="0" fontId="58" numFmtId="0" xfId="0" applyBorder="1" applyFont="1"/>
    <xf borderId="5" fillId="17" fontId="14" numFmtId="0" xfId="0" applyAlignment="1" applyBorder="1" applyFill="1" applyFont="1">
      <alignment readingOrder="0" shrinkToFit="0" vertical="bottom" wrapText="0"/>
    </xf>
    <xf borderId="5" fillId="17" fontId="14" numFmtId="0" xfId="0" applyAlignment="1" applyBorder="1" applyFont="1">
      <alignment horizontal="right" readingOrder="0" shrinkToFit="0" vertical="bottom" wrapText="0"/>
    </xf>
    <xf borderId="6" fillId="17" fontId="14" numFmtId="0" xfId="0" applyAlignment="1" applyBorder="1" applyFont="1">
      <alignment horizontal="center" readingOrder="0" shrinkToFit="0" vertical="bottom" wrapText="0"/>
    </xf>
    <xf borderId="6" fillId="17" fontId="59" numFmtId="3" xfId="0" applyAlignment="1" applyBorder="1" applyFont="1" applyNumberFormat="1">
      <alignment horizontal="center" readingOrder="0" shrinkToFit="0" vertical="bottom" wrapText="0"/>
    </xf>
    <xf borderId="7" fillId="17" fontId="59" numFmtId="165" xfId="0" applyAlignment="1" applyBorder="1" applyFont="1" applyNumberFormat="1">
      <alignment horizontal="right" readingOrder="0" shrinkToFit="0" vertical="bottom" wrapText="0"/>
    </xf>
    <xf borderId="5" fillId="17" fontId="14" numFmtId="165" xfId="0" applyAlignment="1" applyBorder="1" applyFont="1" applyNumberFormat="1">
      <alignment horizontal="right" readingOrder="0" shrinkToFit="0" vertical="bottom" wrapText="0"/>
    </xf>
    <xf borderId="5" fillId="17" fontId="14" numFmtId="3" xfId="0" applyAlignment="1" applyBorder="1" applyFont="1" applyNumberFormat="1">
      <alignment horizontal="center" readingOrder="0" shrinkToFit="0" vertical="bottom" wrapText="0"/>
    </xf>
    <xf borderId="5" fillId="17" fontId="60" numFmtId="165" xfId="0" applyAlignment="1" applyBorder="1" applyFont="1" applyNumberFormat="1">
      <alignment horizontal="right" readingOrder="0" shrinkToFit="0" vertical="bottom" wrapText="0"/>
    </xf>
    <xf borderId="5" fillId="0" fontId="14" numFmtId="9" xfId="0" applyAlignment="1" applyBorder="1" applyFont="1" applyNumberFormat="1">
      <alignment shrinkToFit="0" vertical="bottom" wrapText="0"/>
    </xf>
    <xf borderId="5" fillId="17" fontId="14" numFmtId="165" xfId="0" applyAlignment="1" applyBorder="1" applyFont="1" applyNumberFormat="1">
      <alignment horizontal="center" shrinkToFit="0" vertical="bottom" wrapText="0"/>
    </xf>
    <xf borderId="5" fillId="17" fontId="14" numFmtId="165" xfId="0" applyAlignment="1" applyBorder="1" applyFont="1" applyNumberFormat="1">
      <alignment shrinkToFit="0" vertical="bottom" wrapText="0"/>
    </xf>
    <xf borderId="5" fillId="17" fontId="14" numFmtId="0" xfId="0" applyAlignment="1" applyBorder="1" applyFont="1">
      <alignment shrinkToFit="0" vertical="bottom" wrapText="0"/>
    </xf>
    <xf borderId="6" fillId="0" fontId="14" numFmtId="0" xfId="0" applyAlignment="1" applyBorder="1" applyFont="1">
      <alignment horizontal="center" shrinkToFit="0" vertical="bottom" wrapText="0"/>
    </xf>
    <xf borderId="6" fillId="0" fontId="14" numFmtId="3" xfId="0" applyAlignment="1" applyBorder="1" applyFont="1" applyNumberFormat="1">
      <alignment horizontal="center" shrinkToFit="0" vertical="bottom" wrapText="0"/>
    </xf>
    <xf borderId="7" fillId="0" fontId="14" numFmtId="165" xfId="0" applyAlignment="1" applyBorder="1" applyFont="1" applyNumberFormat="1">
      <alignment shrinkToFit="0" vertical="bottom" wrapText="0"/>
    </xf>
    <xf borderId="5" fillId="0" fontId="14" numFmtId="49" xfId="0" applyAlignment="1" applyBorder="1" applyFont="1" applyNumberFormat="1">
      <alignment horizontal="center" readingOrder="0" shrinkToFit="0" vertical="bottom" wrapText="0"/>
    </xf>
    <xf borderId="5" fillId="0" fontId="14" numFmtId="3" xfId="0" applyAlignment="1" applyBorder="1" applyFont="1" applyNumberFormat="1">
      <alignment horizontal="center" shrinkToFit="0" vertical="bottom" wrapText="0"/>
    </xf>
    <xf borderId="5" fillId="0" fontId="14" numFmtId="165" xfId="0" applyAlignment="1" applyBorder="1" applyFont="1" applyNumberFormat="1">
      <alignment readingOrder="0" shrinkToFit="0" vertical="bottom" wrapText="0"/>
    </xf>
    <xf borderId="5" fillId="17" fontId="59" numFmtId="3" xfId="0" applyAlignment="1" applyBorder="1" applyFont="1" applyNumberFormat="1">
      <alignment horizontal="center" readingOrder="0" shrinkToFit="0" vertical="bottom" wrapText="0"/>
    </xf>
    <xf borderId="1" fillId="0" fontId="4" numFmtId="165" xfId="0" applyAlignment="1" applyBorder="1" applyFont="1" applyNumberFormat="1">
      <alignment horizontal="center"/>
    </xf>
    <xf borderId="5" fillId="0" fontId="14" numFmtId="176" xfId="0" applyAlignment="1" applyBorder="1" applyFont="1" applyNumberFormat="1">
      <alignment readingOrder="0" shrinkToFit="0" vertical="bottom" wrapText="0"/>
    </xf>
    <xf borderId="5" fillId="0" fontId="14" numFmtId="176" xfId="0" applyAlignment="1" applyBorder="1" applyFont="1" applyNumberFormat="1">
      <alignment readingOrder="0" shrinkToFit="0" vertical="bottom" wrapText="0"/>
    </xf>
    <xf borderId="0" fillId="0" fontId="14" numFmtId="165" xfId="0" applyAlignment="1" applyFont="1" applyNumberFormat="1">
      <alignment shrinkToFit="0" vertical="bottom" wrapText="0"/>
    </xf>
    <xf borderId="7" fillId="0" fontId="14" numFmtId="0" xfId="0" applyAlignment="1" applyBorder="1" applyFont="1">
      <alignment shrinkToFit="0" vertical="bottom" wrapText="0"/>
    </xf>
    <xf borderId="7" fillId="17" fontId="59" numFmtId="165" xfId="0" applyAlignment="1" applyBorder="1" applyFont="1" applyNumberFormat="1">
      <alignment horizontal="center" readingOrder="0" shrinkToFit="0" vertical="bottom" wrapText="0"/>
    </xf>
    <xf borderId="2" fillId="17" fontId="14" numFmtId="165" xfId="0" applyAlignment="1" applyBorder="1" applyFont="1" applyNumberFormat="1">
      <alignment horizontal="center" shrinkToFit="0" vertical="bottom" wrapText="0"/>
    </xf>
    <xf borderId="1" fillId="13" fontId="14" numFmtId="0" xfId="0" applyAlignment="1" applyBorder="1" applyFont="1">
      <alignment horizontal="center" readingOrder="0" shrinkToFit="0" vertical="bottom" wrapText="0"/>
    </xf>
    <xf borderId="1" fillId="13" fontId="14" numFmtId="3" xfId="0" applyAlignment="1" applyBorder="1" applyFont="1" applyNumberFormat="1">
      <alignment horizontal="center" readingOrder="0" shrinkToFit="0" vertical="bottom" wrapText="0"/>
    </xf>
    <xf borderId="1" fillId="13" fontId="14" numFmtId="165" xfId="0" applyAlignment="1" applyBorder="1" applyFont="1" applyNumberFormat="1">
      <alignment horizontal="center" readingOrder="0" shrinkToFit="0" vertical="bottom" wrapText="0"/>
    </xf>
    <xf borderId="2" fillId="8" fontId="57" numFmtId="165" xfId="0" applyAlignment="1" applyBorder="1" applyFont="1" applyNumberFormat="1">
      <alignment horizontal="center" readingOrder="0" shrinkToFit="0" vertical="bottom" wrapText="0"/>
    </xf>
    <xf borderId="1" fillId="0" fontId="14" numFmtId="0" xfId="0" applyAlignment="1" applyBorder="1" applyFont="1">
      <alignment horizontal="center" readingOrder="0" shrinkToFit="0" vertical="bottom" wrapText="0"/>
    </xf>
    <xf borderId="1" fillId="0" fontId="14" numFmtId="3" xfId="0" applyAlignment="1" applyBorder="1" applyFont="1" applyNumberFormat="1">
      <alignment horizontal="center" readingOrder="0" shrinkToFit="0" vertical="bottom" wrapText="0"/>
    </xf>
    <xf borderId="5" fillId="17" fontId="61" numFmtId="0" xfId="0" applyAlignment="1" applyBorder="1" applyFont="1">
      <alignment horizontal="right" readingOrder="0" shrinkToFit="0" vertical="bottom" wrapText="0"/>
    </xf>
    <xf borderId="1" fillId="17" fontId="14" numFmtId="0" xfId="0" applyAlignment="1" applyBorder="1" applyFont="1">
      <alignment horizontal="center" readingOrder="0" shrinkToFit="0" vertical="bottom" wrapText="0"/>
    </xf>
    <xf borderId="1" fillId="17" fontId="59" numFmtId="3" xfId="0" applyAlignment="1" applyBorder="1" applyFont="1" applyNumberFormat="1">
      <alignment horizontal="center" readingOrder="0" shrinkToFit="0" vertical="bottom" wrapText="0"/>
    </xf>
    <xf borderId="1" fillId="17" fontId="14" numFmtId="3" xfId="0" applyAlignment="1" applyBorder="1" applyFont="1" applyNumberFormat="1">
      <alignment horizontal="center" readingOrder="0" shrinkToFit="0" vertical="bottom" wrapText="0"/>
    </xf>
    <xf borderId="5" fillId="17" fontId="14" numFmtId="0" xfId="0" applyAlignment="1" applyBorder="1" applyFont="1">
      <alignment horizontal="center" readingOrder="0" shrinkToFit="0" vertical="bottom" wrapText="0"/>
    </xf>
    <xf borderId="5" fillId="17" fontId="14" numFmtId="176" xfId="0" applyAlignment="1" applyBorder="1" applyFont="1" applyNumberFormat="1">
      <alignment horizontal="right" readingOrder="0" shrinkToFit="0" vertical="bottom" wrapText="0"/>
    </xf>
    <xf borderId="5" fillId="0" fontId="14" numFmtId="9" xfId="0" applyAlignment="1" applyBorder="1" applyFont="1" applyNumberFormat="1">
      <alignment horizontal="right" readingOrder="0" shrinkToFit="0" vertical="bottom" wrapText="0"/>
    </xf>
    <xf borderId="5" fillId="0" fontId="14" numFmtId="165" xfId="0" applyAlignment="1" applyBorder="1" applyFont="1" applyNumberFormat="1">
      <alignment readingOrder="0" shrinkToFit="0" vertical="bottom" wrapText="0"/>
    </xf>
    <xf borderId="8" fillId="0" fontId="62" numFmtId="0" xfId="0" applyAlignment="1" applyBorder="1" applyFont="1">
      <alignment horizontal="center" readingOrder="0"/>
    </xf>
    <xf borderId="3" fillId="0" fontId="58" numFmtId="0" xfId="0" applyBorder="1" applyFont="1"/>
    <xf borderId="2" fillId="0" fontId="58" numFmtId="0" xfId="0" applyBorder="1" applyFont="1"/>
    <xf borderId="1" fillId="0" fontId="4" numFmtId="0" xfId="0" applyAlignment="1" applyBorder="1" applyFont="1">
      <alignment horizontal="right"/>
    </xf>
    <xf borderId="1" fillId="0" fontId="62" numFmtId="0" xfId="0" applyAlignment="1" applyBorder="1" applyFont="1">
      <alignment horizontal="right" readingOrder="0"/>
    </xf>
    <xf borderId="1" fillId="0" fontId="62" numFmtId="177" xfId="0" applyAlignment="1" applyBorder="1" applyFont="1" applyNumberFormat="1">
      <alignment horizontal="right" readingOrder="0"/>
    </xf>
    <xf borderId="1" fillId="14" fontId="62" numFmtId="0" xfId="0" applyAlignment="1" applyBorder="1" applyFont="1">
      <alignment horizontal="right" readingOrder="0"/>
    </xf>
    <xf borderId="1" fillId="14" fontId="62" numFmtId="177" xfId="0" applyAlignment="1" applyBorder="1" applyFont="1" applyNumberFormat="1">
      <alignment horizontal="right" readingOrder="0"/>
    </xf>
    <xf borderId="1" fillId="18" fontId="62" numFmtId="0" xfId="0" applyAlignment="1" applyBorder="1" applyFill="1" applyFont="1">
      <alignment horizontal="right" readingOrder="0"/>
    </xf>
    <xf borderId="1" fillId="18" fontId="62" numFmtId="177" xfId="0" applyAlignment="1" applyBorder="1" applyFont="1" applyNumberFormat="1">
      <alignment horizontal="right" readingOrder="0"/>
    </xf>
    <xf borderId="1" fillId="17" fontId="62" numFmtId="0" xfId="0" applyAlignment="1" applyBorder="1" applyFont="1">
      <alignment horizontal="right" readingOrder="0"/>
    </xf>
    <xf borderId="1" fillId="17" fontId="62" numFmtId="177" xfId="0" applyAlignment="1" applyBorder="1" applyFont="1" applyNumberFormat="1">
      <alignment horizontal="right" readingOrder="0"/>
    </xf>
    <xf borderId="1" fillId="19" fontId="62" numFmtId="0" xfId="0" applyAlignment="1" applyBorder="1" applyFill="1" applyFont="1">
      <alignment horizontal="right" readingOrder="0"/>
    </xf>
    <xf borderId="1" fillId="19" fontId="62" numFmtId="177" xfId="0" applyAlignment="1" applyBorder="1" applyFont="1" applyNumberFormat="1">
      <alignment horizontal="right" readingOrder="0"/>
    </xf>
    <xf borderId="1" fillId="7" fontId="62" numFmtId="0" xfId="0" applyAlignment="1" applyBorder="1" applyFont="1">
      <alignment horizontal="right" readingOrder="0"/>
    </xf>
    <xf borderId="1" fillId="7" fontId="62" numFmtId="177" xfId="0" applyAlignment="1" applyBorder="1" applyFont="1" applyNumberFormat="1">
      <alignment horizontal="right" readingOrder="0"/>
    </xf>
    <xf borderId="1" fillId="20" fontId="62" numFmtId="0" xfId="0" applyAlignment="1" applyBorder="1" applyFill="1" applyFont="1">
      <alignment horizontal="right" readingOrder="0"/>
    </xf>
    <xf borderId="1" fillId="20" fontId="62" numFmtId="177" xfId="0" applyAlignment="1" applyBorder="1" applyFont="1" applyNumberFormat="1">
      <alignment horizontal="right" readingOrder="0"/>
    </xf>
    <xf borderId="1" fillId="2" fontId="4" numFmtId="0" xfId="0" applyAlignment="1" applyBorder="1" applyFont="1">
      <alignment horizontal="right" readingOrder="0"/>
    </xf>
    <xf borderId="8" fillId="2" fontId="4" numFmtId="0" xfId="0" applyAlignment="1" applyBorder="1" applyFont="1">
      <alignment horizontal="right"/>
    </xf>
    <xf borderId="1" fillId="0" fontId="4" numFmtId="0" xfId="0" applyAlignment="1" applyBorder="1" applyFont="1">
      <alignment horizontal="right" readingOrder="0"/>
    </xf>
    <xf borderId="1" fillId="0" fontId="4" numFmtId="177" xfId="0" applyAlignment="1" applyBorder="1" applyFont="1" applyNumberFormat="1">
      <alignment horizontal="right" readingOrder="0"/>
    </xf>
    <xf borderId="1" fillId="0" fontId="4" numFmtId="177" xfId="0" applyAlignment="1" applyBorder="1" applyFont="1" applyNumberFormat="1">
      <alignment horizontal="right"/>
    </xf>
    <xf borderId="1" fillId="0" fontId="4" numFmtId="0" xfId="0" applyBorder="1" applyFont="1"/>
    <xf borderId="1" fillId="0" fontId="4" numFmtId="170" xfId="0" applyAlignment="1" applyBorder="1" applyFont="1" applyNumberFormat="1">
      <alignment readingOrder="0"/>
    </xf>
    <xf borderId="0" fillId="0" fontId="4" numFmtId="0" xfId="0" applyAlignment="1" applyFont="1">
      <alignment horizontal="right" readingOrder="0"/>
    </xf>
    <xf borderId="1" fillId="0" fontId="4" numFmtId="170" xfId="0" applyAlignment="1" applyBorder="1" applyFont="1" applyNumberFormat="1">
      <alignment horizontal="right" readingOrder="0"/>
    </xf>
    <xf borderId="1" fillId="21" fontId="63" numFmtId="0" xfId="0" applyAlignment="1" applyBorder="1" applyFill="1" applyFont="1">
      <alignment horizontal="right" readingOrder="0"/>
    </xf>
    <xf borderId="0" fillId="0" fontId="64" numFmtId="0" xfId="0" applyAlignment="1" applyFont="1">
      <alignment horizontal="center"/>
    </xf>
    <xf borderId="0" fillId="0" fontId="64" numFmtId="3" xfId="0" applyAlignment="1" applyFont="1" applyNumberFormat="1">
      <alignment horizontal="center"/>
    </xf>
    <xf borderId="0" fillId="5" fontId="65" numFmtId="0" xfId="0" applyAlignment="1" applyFont="1">
      <alignment horizontal="center"/>
    </xf>
    <xf borderId="0" fillId="5" fontId="24" numFmtId="3" xfId="0" applyAlignment="1" applyFont="1" applyNumberFormat="1">
      <alignment horizontal="center"/>
    </xf>
    <xf borderId="0" fillId="0" fontId="4" numFmtId="3" xfId="0" applyFont="1" applyNumberFormat="1"/>
    <xf borderId="0" fillId="22" fontId="9" numFmtId="0" xfId="0" applyAlignment="1" applyFill="1" applyFont="1">
      <alignment horizontal="left" vertical="top"/>
    </xf>
    <xf borderId="0" fillId="22" fontId="9" numFmtId="0" xfId="0" applyAlignment="1" applyFont="1">
      <alignment horizontal="left" shrinkToFit="0" vertical="top" wrapText="1"/>
    </xf>
    <xf borderId="0" fillId="22" fontId="9" numFmtId="0" xfId="0" applyAlignment="1" applyFont="1">
      <alignment horizontal="center" vertical="center"/>
    </xf>
    <xf borderId="0" fillId="22" fontId="9" numFmtId="0" xfId="0" applyFont="1"/>
    <xf borderId="0" fillId="0" fontId="4" numFmtId="0" xfId="0" applyAlignment="1" applyFont="1">
      <alignment horizontal="left" vertical="top"/>
    </xf>
    <xf borderId="0" fillId="0" fontId="4" numFmtId="0" xfId="0" applyAlignment="1" applyFont="1">
      <alignment horizontal="left" shrinkToFit="0" vertical="top" wrapText="1"/>
    </xf>
    <xf borderId="0" fillId="2" fontId="4" numFmtId="0" xfId="0" applyAlignment="1" applyFont="1">
      <alignment horizontal="left" vertical="top"/>
    </xf>
    <xf borderId="0" fillId="19" fontId="4" numFmtId="0" xfId="0" applyAlignment="1" applyFont="1">
      <alignment horizontal="left" shrinkToFit="0" vertical="top" wrapText="1"/>
    </xf>
    <xf borderId="0" fillId="0" fontId="66" numFmtId="0" xfId="0" applyAlignment="1" applyFont="1">
      <alignment horizontal="left" vertical="top"/>
    </xf>
    <xf borderId="0" fillId="0" fontId="66" numFmtId="0" xfId="0" applyAlignment="1" applyFont="1">
      <alignment horizontal="left" shrinkToFit="0" vertical="top" wrapText="1"/>
    </xf>
    <xf borderId="0" fillId="0" fontId="67" numFmtId="0" xfId="0" applyAlignment="1" applyFont="1">
      <alignment horizontal="left" shrinkToFit="0" vertical="top" wrapText="1"/>
    </xf>
    <xf borderId="0" fillId="0" fontId="13" numFmtId="0" xfId="0" applyAlignment="1" applyFont="1">
      <alignment horizontal="left" shrinkToFit="0" vertical="top" wrapText="1"/>
    </xf>
    <xf borderId="0" fillId="0" fontId="68" numFmtId="0" xfId="0" applyAlignment="1" applyFont="1">
      <alignment horizontal="left" vertical="top"/>
    </xf>
    <xf borderId="0" fillId="0" fontId="66" numFmtId="0" xfId="0" applyFont="1"/>
    <xf borderId="0" fillId="0" fontId="69" numFmtId="0" xfId="0" applyFont="1"/>
    <xf borderId="0" fillId="2" fontId="62" numFmtId="0" xfId="0" applyAlignment="1" applyFont="1">
      <alignment horizontal="left"/>
    </xf>
    <xf borderId="0" fillId="2" fontId="62" numFmtId="0" xfId="0" applyAlignment="1" applyFont="1">
      <alignment horizontal="center"/>
    </xf>
    <xf borderId="0" fillId="23" fontId="4" numFmtId="0" xfId="0" applyAlignment="1" applyFill="1" applyFont="1">
      <alignment horizontal="left"/>
    </xf>
    <xf borderId="0" fillId="2" fontId="70" numFmtId="0" xfId="0" applyFont="1"/>
    <xf borderId="0" fillId="24" fontId="71" numFmtId="0" xfId="0" applyFill="1" applyFont="1"/>
    <xf borderId="0" fillId="2" fontId="4" numFmtId="0" xfId="0" applyFont="1"/>
    <xf borderId="0" fillId="24" fontId="4" numFmtId="0" xfId="0" applyFont="1"/>
    <xf borderId="0" fillId="13" fontId="70" numFmtId="0" xfId="0" applyFont="1"/>
    <xf borderId="0" fillId="13" fontId="4" numFmtId="0" xfId="0" applyFont="1"/>
    <xf borderId="0" fillId="23" fontId="70" numFmtId="0" xfId="0" applyFont="1"/>
    <xf borderId="0" fillId="23" fontId="4" numFmtId="0" xfId="0" applyFont="1"/>
    <xf borderId="0" fillId="25" fontId="70" numFmtId="0" xfId="0" applyFill="1" applyFont="1"/>
    <xf borderId="0" fillId="25" fontId="4" numFmtId="0" xfId="0" applyFont="1"/>
    <xf borderId="0" fillId="26" fontId="62" numFmtId="0" xfId="0" applyFill="1" applyFont="1"/>
    <xf borderId="0" fillId="26" fontId="33" numFmtId="0" xfId="0" applyFont="1"/>
    <xf borderId="0" fillId="8" fontId="62" numFmtId="0" xfId="0" applyFont="1"/>
    <xf borderId="0" fillId="2" fontId="62" numFmtId="0" xfId="0" applyFont="1"/>
    <xf borderId="0" fillId="0" fontId="62" numFmtId="0" xfId="0" applyFont="1"/>
    <xf borderId="1" fillId="0" fontId="62" numFmtId="0" xfId="0" applyBorder="1" applyFont="1"/>
    <xf borderId="1" fillId="0" fontId="62" numFmtId="177" xfId="0" applyBorder="1" applyFont="1" applyNumberFormat="1"/>
    <xf borderId="1" fillId="2" fontId="13" numFmtId="0" xfId="0" applyAlignment="1" applyBorder="1" applyFont="1">
      <alignment horizontal="right" shrinkToFit="0" vertical="bottom" wrapText="0"/>
    </xf>
    <xf borderId="1" fillId="2" fontId="13" numFmtId="0" xfId="0" applyAlignment="1" applyBorder="1" applyFont="1">
      <alignment shrinkToFit="0" vertical="bottom" wrapText="0"/>
    </xf>
    <xf borderId="1" fillId="0" fontId="4" numFmtId="177" xfId="0" applyBorder="1" applyFont="1" applyNumberFormat="1"/>
    <xf borderId="1" fillId="0" fontId="4" numFmtId="0" xfId="0" applyBorder="1" applyFont="1"/>
    <xf borderId="1" fillId="27" fontId="13" numFmtId="0" xfId="0" applyAlignment="1" applyBorder="1" applyFill="1" applyFont="1">
      <alignment horizontal="right" shrinkToFit="0" vertical="bottom" wrapText="0"/>
    </xf>
    <xf borderId="1" fillId="27" fontId="13" numFmtId="0" xfId="0" applyAlignment="1" applyBorder="1" applyFont="1">
      <alignment shrinkToFit="0" vertical="bottom" wrapText="0"/>
    </xf>
    <xf borderId="1" fillId="13" fontId="13" numFmtId="0" xfId="0" applyAlignment="1" applyBorder="1" applyFont="1">
      <alignment horizontal="right" shrinkToFit="0" vertical="bottom" wrapText="0"/>
    </xf>
    <xf borderId="1" fillId="13" fontId="13" numFmtId="0" xfId="0" applyAlignment="1" applyBorder="1" applyFont="1">
      <alignment shrinkToFit="0" vertical="bottom" wrapText="0"/>
    </xf>
    <xf borderId="1" fillId="13" fontId="4" numFmtId="0" xfId="0" applyBorder="1" applyFont="1"/>
    <xf borderId="0" fillId="0" fontId="4" numFmtId="177" xfId="0" applyFont="1" applyNumberFormat="1"/>
    <xf borderId="0" fillId="16" fontId="4" numFmtId="0" xfId="0" applyAlignment="1" applyFont="1">
      <alignment horizontal="center"/>
    </xf>
    <xf borderId="0" fillId="28" fontId="54" numFmtId="0" xfId="0" applyAlignment="1" applyFill="1" applyFont="1">
      <alignment horizontal="left"/>
    </xf>
    <xf borderId="0" fillId="28" fontId="6" numFmtId="0" xfId="0" applyFont="1"/>
    <xf borderId="0" fillId="0" fontId="72" numFmtId="0" xfId="0" applyFont="1"/>
    <xf borderId="0" fillId="28" fontId="73" numFmtId="0" xfId="0" applyAlignment="1" applyFont="1">
      <alignment horizontal="left"/>
    </xf>
    <xf borderId="0" fillId="28" fontId="73" numFmtId="0" xfId="0" applyFont="1"/>
    <xf borderId="0" fillId="22" fontId="57" numFmtId="0" xfId="0" applyAlignment="1" applyFont="1">
      <alignment horizontal="center" shrinkToFit="0" vertical="bottom" wrapText="1"/>
    </xf>
    <xf borderId="0" fillId="22" fontId="74" numFmtId="0" xfId="0" applyAlignment="1" applyFont="1">
      <alignment horizontal="center" vertical="bottom"/>
    </xf>
    <xf borderId="0" fillId="22" fontId="57" numFmtId="0" xfId="0" applyAlignment="1" applyFont="1">
      <alignment horizontal="center" vertical="bottom"/>
    </xf>
    <xf borderId="0" fillId="6" fontId="17" numFmtId="0" xfId="0" applyAlignment="1" applyFont="1">
      <alignment shrinkToFit="0" vertical="bottom" wrapText="1"/>
    </xf>
    <xf borderId="0" fillId="0" fontId="61" numFmtId="0" xfId="0" applyAlignment="1" applyFont="1">
      <alignment horizontal="center"/>
    </xf>
    <xf borderId="0" fillId="0" fontId="14" numFmtId="0" xfId="0" applyAlignment="1" applyFont="1">
      <alignment horizontal="center"/>
    </xf>
    <xf borderId="0" fillId="0" fontId="17" numFmtId="0" xfId="0" applyFont="1"/>
    <xf borderId="0" fillId="0" fontId="17" numFmtId="0" xfId="0" applyAlignment="1" applyFont="1">
      <alignment horizontal="center"/>
    </xf>
    <xf borderId="0" fillId="13" fontId="61" numFmtId="0" xfId="0" applyAlignment="1" applyFont="1">
      <alignment horizontal="center"/>
    </xf>
    <xf borderId="0" fillId="8" fontId="61" numFmtId="0" xfId="0" applyAlignment="1" applyFont="1">
      <alignment horizontal="center"/>
    </xf>
    <xf borderId="0" fillId="5" fontId="17" numFmtId="0" xfId="0" applyFont="1"/>
    <xf borderId="0" fillId="8" fontId="17" numFmtId="0" xfId="0" applyAlignment="1" applyFont="1">
      <alignment horizontal="center"/>
    </xf>
    <xf borderId="0" fillId="13" fontId="14" numFmtId="0" xfId="0" applyAlignment="1" applyFont="1">
      <alignment horizontal="center"/>
    </xf>
    <xf borderId="0" fillId="13" fontId="17" numFmtId="0" xfId="0" applyAlignment="1" applyFont="1">
      <alignment horizontal="center"/>
    </xf>
    <xf borderId="0" fillId="16" fontId="17" numFmtId="0" xfId="0" applyAlignment="1" applyFont="1">
      <alignment shrinkToFit="0" vertical="bottom" wrapText="1"/>
    </xf>
    <xf borderId="0" fillId="16" fontId="4" numFmtId="0" xfId="0" applyFont="1"/>
    <xf borderId="0" fillId="0" fontId="17" numFmtId="0" xfId="0" applyAlignment="1" applyFont="1">
      <alignment horizontal="left" shrinkToFit="0" vertical="bottom" wrapText="1"/>
    </xf>
    <xf borderId="0" fillId="13" fontId="61" numFmtId="0" xfId="0" applyAlignment="1" applyFont="1">
      <alignment horizontal="center" vertical="bottom"/>
    </xf>
    <xf borderId="0" fillId="8" fontId="17" numFmtId="0" xfId="0" applyAlignment="1" applyFont="1">
      <alignment horizontal="center" vertical="bottom"/>
    </xf>
    <xf borderId="0" fillId="13" fontId="17" numFmtId="0" xfId="0" applyAlignment="1" applyFont="1">
      <alignment horizontal="center" vertical="bottom"/>
    </xf>
    <xf borderId="0" fillId="16" fontId="4" numFmtId="0" xfId="0" applyAlignment="1" applyFont="1">
      <alignment shrinkToFit="0" wrapText="1"/>
    </xf>
    <xf borderId="0" fillId="5" fontId="14" numFmtId="0" xfId="0" applyAlignment="1" applyFont="1">
      <alignment horizontal="left" shrinkToFit="0" wrapText="1"/>
    </xf>
    <xf borderId="0" fillId="8" fontId="61" numFmtId="0" xfId="0" applyAlignment="1" applyFont="1">
      <alignment horizontal="center" vertical="bottom"/>
    </xf>
    <xf borderId="0" fillId="0" fontId="61" numFmtId="0" xfId="0" applyAlignment="1" applyFont="1">
      <alignment horizontal="center" vertical="bottom"/>
    </xf>
    <xf borderId="0" fillId="0" fontId="14" numFmtId="0" xfId="0" applyAlignment="1" applyFont="1">
      <alignment horizontal="left" shrinkToFit="0" wrapText="1"/>
    </xf>
    <xf borderId="0" fillId="16" fontId="6" numFmtId="0" xfId="0" applyAlignment="1" applyFont="1">
      <alignment shrinkToFit="0" vertical="bottom" wrapText="1"/>
    </xf>
    <xf borderId="0" fillId="8" fontId="14" numFmtId="0" xfId="0" applyAlignment="1" applyFont="1">
      <alignment horizontal="center"/>
    </xf>
    <xf borderId="0" fillId="13" fontId="4" numFmtId="0" xfId="0" applyAlignment="1" applyFont="1">
      <alignment horizontal="center"/>
    </xf>
    <xf borderId="0" fillId="26" fontId="62" numFmtId="0" xfId="0" applyAlignment="1" applyFont="1">
      <alignment horizontal="center" shrinkToFit="0" wrapText="1"/>
    </xf>
    <xf borderId="0" fillId="26" fontId="8" numFmtId="0" xfId="0" applyFont="1"/>
    <xf borderId="0" fillId="29" fontId="62" numFmtId="0" xfId="0" applyAlignment="1" applyFill="1" applyFont="1">
      <alignment horizontal="right"/>
    </xf>
    <xf borderId="0" fillId="30" fontId="62" numFmtId="0" xfId="0" applyAlignment="1" applyFill="1" applyFont="1">
      <alignment horizontal="center"/>
    </xf>
    <xf borderId="0" fillId="0" fontId="33" numFmtId="0" xfId="0" applyAlignment="1" applyFont="1">
      <alignment shrinkToFit="0" wrapText="1"/>
    </xf>
    <xf borderId="0" fillId="0" fontId="75" numFmtId="0" xfId="0" applyFont="1"/>
    <xf borderId="0" fillId="0" fontId="76" numFmtId="0" xfId="0" applyAlignment="1" applyFont="1">
      <alignment vertical="bottom"/>
    </xf>
    <xf borderId="1" fillId="0" fontId="77" numFmtId="0" xfId="0" applyAlignment="1" applyBorder="1" applyFont="1">
      <alignment horizontal="right" vertical="center"/>
    </xf>
    <xf borderId="1" fillId="0" fontId="76" numFmtId="0" xfId="0" applyAlignment="1" applyBorder="1" applyFont="1">
      <alignment vertical="bottom"/>
    </xf>
    <xf borderId="1" fillId="0" fontId="78" numFmtId="0" xfId="0" applyAlignment="1" applyBorder="1" applyFont="1">
      <alignment horizontal="right" vertical="center"/>
    </xf>
    <xf borderId="1" fillId="31" fontId="79" numFmtId="0" xfId="0" applyAlignment="1" applyBorder="1" applyFill="1" applyFont="1">
      <alignment horizontal="center" vertical="bottom"/>
    </xf>
    <xf borderId="1" fillId="32" fontId="80" numFmtId="0" xfId="0" applyAlignment="1" applyBorder="1" applyFill="1" applyFont="1">
      <alignment horizontal="center" vertical="center"/>
    </xf>
    <xf borderId="1" fillId="0" fontId="81" numFmtId="0" xfId="0" applyAlignment="1" applyBorder="1" applyFont="1">
      <alignment vertical="bottom"/>
    </xf>
    <xf borderId="1" fillId="0" fontId="82" numFmtId="0" xfId="0" applyAlignment="1" applyBorder="1" applyFont="1">
      <alignment horizontal="center" vertical="center"/>
    </xf>
    <xf borderId="1" fillId="0" fontId="78" numFmtId="0" xfId="0" applyAlignment="1" applyBorder="1" applyFont="1">
      <alignment horizontal="center" vertical="center"/>
    </xf>
    <xf borderId="1" fillId="0" fontId="17" numFmtId="0" xfId="0" applyAlignment="1" applyBorder="1" applyFont="1">
      <alignment vertical="center"/>
    </xf>
    <xf borderId="1" fillId="0" fontId="83" numFmtId="0" xfId="0" applyAlignment="1" applyBorder="1" applyFont="1">
      <alignment horizontal="center" vertical="center"/>
    </xf>
    <xf borderId="0" fillId="0" fontId="4" numFmtId="0" xfId="0" applyAlignment="1" applyFont="1">
      <alignment vertical="center"/>
    </xf>
    <xf borderId="0" fillId="0" fontId="13" numFmtId="0" xfId="0" applyAlignment="1" applyFont="1">
      <alignment horizontal="center" shrinkToFit="0" vertical="center" wrapText="0"/>
    </xf>
    <xf borderId="0" fillId="33" fontId="84" numFmtId="0" xfId="0" applyAlignment="1" applyFill="1" applyFont="1">
      <alignment shrinkToFit="0" vertical="bottom" wrapText="0"/>
    </xf>
    <xf borderId="0" fillId="0" fontId="4" numFmtId="0" xfId="0" applyAlignment="1" applyFont="1">
      <alignment horizontal="center" vertical="center"/>
    </xf>
    <xf borderId="0" fillId="0" fontId="4" numFmtId="0" xfId="0" applyAlignment="1" applyFont="1">
      <alignment horizontal="center" shrinkToFit="0" vertical="center" wrapText="1"/>
    </xf>
    <xf quotePrefix="1" borderId="0" fillId="0" fontId="4" numFmtId="0" xfId="0" applyAlignment="1" applyFont="1">
      <alignment readingOrder="0"/>
    </xf>
    <xf borderId="0" fillId="0" fontId="8" numFmtId="0" xfId="0" applyAlignment="1" applyFont="1">
      <alignment readingOrder="0"/>
    </xf>
    <xf borderId="0" fillId="0" fontId="8" numFmtId="10" xfId="0" applyAlignment="1" applyFont="1" applyNumberFormat="1">
      <alignment readingOrder="0"/>
    </xf>
    <xf borderId="0" fillId="5" fontId="5" numFmtId="0" xfId="0" applyAlignment="1" applyFont="1">
      <alignment horizontal="center"/>
    </xf>
    <xf borderId="0" fillId="0" fontId="8" numFmtId="9" xfId="0" applyAlignment="1" applyFont="1" applyNumberFormat="1">
      <alignment readingOrder="0"/>
    </xf>
    <xf borderId="0" fillId="0" fontId="85" numFmtId="0" xfId="0" applyAlignment="1" applyFont="1">
      <alignment readingOrder="0"/>
    </xf>
    <xf borderId="0" fillId="0" fontId="8" numFmtId="165" xfId="0" applyFont="1" applyNumberFormat="1"/>
    <xf borderId="0" fillId="0" fontId="13" numFmtId="165" xfId="0" applyAlignment="1" applyFont="1" applyNumberFormat="1">
      <alignment shrinkToFit="0" vertical="bottom" wrapText="0"/>
    </xf>
    <xf borderId="0" fillId="0" fontId="4" numFmtId="176" xfId="0" applyFont="1" applyNumberFormat="1"/>
    <xf borderId="0" fillId="7" fontId="8" numFmtId="0" xfId="0" applyFont="1"/>
    <xf borderId="0" fillId="0" fontId="13" numFmtId="165" xfId="0" applyAlignment="1" applyFont="1" applyNumberFormat="1">
      <alignment readingOrder="0" shrinkToFit="0" vertical="bottom" wrapText="0"/>
    </xf>
    <xf borderId="9" fillId="34" fontId="4" numFmtId="165" xfId="0" applyBorder="1" applyFill="1" applyFont="1" applyNumberFormat="1"/>
    <xf borderId="0" fillId="5" fontId="8" numFmtId="165" xfId="0" applyFont="1" applyNumberFormat="1"/>
    <xf borderId="0" fillId="0" fontId="86" numFmtId="0" xfId="0" applyAlignment="1" applyFont="1">
      <alignment readingOrder="0" shrinkToFit="0" vertical="bottom" wrapText="0"/>
    </xf>
    <xf borderId="0" fillId="20" fontId="8" numFmtId="0" xfId="0" applyFont="1"/>
    <xf borderId="0" fillId="0" fontId="4" numFmtId="1" xfId="0" applyFont="1" applyNumberFormat="1"/>
    <xf borderId="0" fillId="5" fontId="0" numFmtId="0" xfId="0" applyAlignment="1" applyFont="1">
      <alignment horizontal="center"/>
    </xf>
    <xf borderId="0" fillId="0" fontId="4" numFmtId="9" xfId="0" applyAlignment="1" applyFont="1" applyNumberFormat="1">
      <alignment horizontal="center"/>
    </xf>
    <xf borderId="9" fillId="35" fontId="8" numFmtId="165" xfId="0" applyBorder="1" applyFill="1" applyFont="1" applyNumberFormat="1"/>
    <xf borderId="0" fillId="0" fontId="0" numFmtId="10" xfId="0" applyAlignment="1" applyFont="1" applyNumberFormat="1">
      <alignment horizontal="center"/>
    </xf>
    <xf borderId="0" fillId="9" fontId="8" numFmtId="0" xfId="0" applyFont="1"/>
    <xf borderId="0" fillId="9" fontId="8" numFmtId="165" xfId="0" applyFont="1" applyNumberFormat="1"/>
    <xf borderId="0" fillId="9" fontId="0" numFmtId="10" xfId="0" applyAlignment="1" applyFont="1" applyNumberFormat="1">
      <alignment horizontal="center"/>
    </xf>
    <xf borderId="0" fillId="5" fontId="0" numFmtId="10" xfId="0" applyAlignment="1" applyFont="1" applyNumberFormat="1">
      <alignment horizontal="center" readingOrder="0"/>
    </xf>
    <xf borderId="0" fillId="9" fontId="0" numFmtId="0" xfId="0" applyFont="1"/>
    <xf borderId="0" fillId="9" fontId="0" numFmtId="165" xfId="0" applyFont="1" applyNumberFormat="1"/>
    <xf borderId="0" fillId="5" fontId="8" numFmtId="0" xfId="0" applyAlignment="1" applyFont="1">
      <alignment readingOrder="0"/>
    </xf>
    <xf borderId="0" fillId="36" fontId="8" numFmtId="0" xfId="0" applyAlignment="1" applyFill="1" applyFont="1">
      <alignment readingOrder="0"/>
    </xf>
    <xf borderId="0" fillId="36" fontId="8" numFmtId="9" xfId="0" applyAlignment="1" applyFont="1" applyNumberFormat="1">
      <alignment readingOrder="0"/>
    </xf>
    <xf borderId="0" fillId="7" fontId="5" numFmtId="165" xfId="0" applyAlignment="1" applyFont="1" applyNumberFormat="1">
      <alignment horizontal="right"/>
    </xf>
    <xf borderId="0" fillId="5" fontId="8" numFmtId="10" xfId="0" applyFont="1" applyNumberFormat="1"/>
    <xf borderId="0" fillId="5" fontId="5" numFmtId="165" xfId="0" applyAlignment="1" applyFont="1" applyNumberFormat="1">
      <alignment horizontal="right"/>
    </xf>
    <xf borderId="9" fillId="0" fontId="4" numFmtId="165" xfId="0" applyAlignment="1" applyBorder="1" applyFont="1" applyNumberFormat="1">
      <alignment horizontal="right"/>
    </xf>
    <xf borderId="0" fillId="0" fontId="5" numFmtId="165" xfId="0" applyAlignment="1" applyFont="1" applyNumberFormat="1">
      <alignment horizontal="right"/>
    </xf>
    <xf borderId="0" fillId="36" fontId="8" numFmtId="0" xfId="0" applyFont="1"/>
    <xf borderId="0" fillId="5" fontId="8" numFmtId="10" xfId="0" applyAlignment="1" applyFont="1" applyNumberFormat="1">
      <alignment readingOrder="0"/>
    </xf>
    <xf borderId="10" fillId="5" fontId="5" numFmtId="165" xfId="0" applyAlignment="1" applyBorder="1" applyFont="1" applyNumberFormat="1">
      <alignment horizontal="right"/>
    </xf>
    <xf borderId="0" fillId="0" fontId="4" numFmtId="9" xfId="0" applyFont="1" applyNumberFormat="1"/>
    <xf borderId="0" fillId="7" fontId="4" numFmtId="165" xfId="0" applyAlignment="1" applyFont="1" applyNumberFormat="1">
      <alignment horizontal="right"/>
    </xf>
    <xf borderId="0" fillId="5" fontId="8" numFmtId="9" xfId="0" applyAlignment="1" applyFont="1" applyNumberFormat="1">
      <alignment readingOrder="0"/>
    </xf>
    <xf borderId="0" fillId="5" fontId="0" numFmtId="165" xfId="0" applyAlignment="1" applyFont="1" applyNumberFormat="1">
      <alignment horizontal="right"/>
    </xf>
    <xf borderId="10" fillId="0" fontId="4" numFmtId="9" xfId="0" applyAlignment="1" applyBorder="1" applyFont="1" applyNumberFormat="1">
      <alignment readingOrder="0"/>
    </xf>
    <xf borderId="10" fillId="5" fontId="0" numFmtId="165" xfId="0" applyAlignment="1" applyBorder="1" applyFont="1" applyNumberFormat="1">
      <alignment horizontal="right"/>
    </xf>
    <xf borderId="0" fillId="5" fontId="8" numFmtId="9" xfId="0" applyFont="1" applyNumberFormat="1"/>
    <xf borderId="10" fillId="5" fontId="8" numFmtId="9" xfId="0" applyAlignment="1" applyBorder="1" applyFont="1" applyNumberFormat="1">
      <alignment readingOrder="0"/>
    </xf>
    <xf borderId="10" fillId="5" fontId="8" numFmtId="165" xfId="0" applyAlignment="1" applyBorder="1" applyFont="1" applyNumberFormat="1">
      <alignment horizontal="right"/>
    </xf>
    <xf borderId="0" fillId="5" fontId="8" numFmtId="0" xfId="0" applyAlignment="1" applyFont="1">
      <alignment horizontal="right"/>
    </xf>
    <xf borderId="10" fillId="5" fontId="8" numFmtId="9" xfId="0" applyBorder="1" applyFont="1" applyNumberFormat="1"/>
    <xf borderId="0" fillId="37" fontId="4" numFmtId="0" xfId="0" applyFill="1" applyFont="1"/>
    <xf borderId="0" fillId="37" fontId="4" numFmtId="3" xfId="0" applyFont="1" applyNumberFormat="1"/>
    <xf borderId="0" fillId="37" fontId="4" numFmtId="165" xfId="0" applyFont="1" applyNumberFormat="1"/>
    <xf borderId="0" fillId="5" fontId="8" numFmtId="165" xfId="0" applyAlignment="1" applyFont="1" applyNumberFormat="1">
      <alignment horizontal="right"/>
    </xf>
  </cellXfs>
  <cellStyles count="1">
    <cellStyle xfId="0" name="Normal" builtinId="0"/>
  </cellStyles>
  <dxfs count="5">
    <dxf>
      <font/>
      <fill>
        <patternFill patternType="solid">
          <fgColor rgb="FFB6D7A8"/>
          <bgColor rgb="FFB6D7A8"/>
        </patternFill>
      </fill>
      <border/>
    </dxf>
    <dxf>
      <font/>
      <fill>
        <patternFill patternType="solid">
          <fgColor rgb="FFFCE8B2"/>
          <bgColor rgb="FFFCE8B2"/>
        </patternFill>
      </fill>
      <border/>
    </dxf>
    <dxf>
      <font/>
      <fill>
        <patternFill patternType="solid">
          <fgColor rgb="FFFFE599"/>
          <bgColor rgb="FFFFE599"/>
        </patternFill>
      </fill>
      <border/>
    </dxf>
    <dxf>
      <font/>
      <fill>
        <patternFill patternType="solid">
          <fgColor rgb="FFEA9999"/>
          <bgColor rgb="FFEA9999"/>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-200025</xdr:rowOff>
    </xdr:from>
    <xdr:ext cx="16411575" cy="115919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mailto:ringroadjayamotor@gmail.com" TargetMode="External"/><Relationship Id="rId10" Type="http://schemas.openxmlformats.org/officeDocument/2006/relationships/hyperlink" Target="mailto:gandhiattier@gmail.com" TargetMode="External"/><Relationship Id="rId13" Type="http://schemas.openxmlformats.org/officeDocument/2006/relationships/drawing" Target="../drawings/drawing1.xml"/><Relationship Id="rId12" Type="http://schemas.openxmlformats.org/officeDocument/2006/relationships/hyperlink" Target="http://grandezza.id" TargetMode="External"/><Relationship Id="rId1" Type="http://schemas.openxmlformats.org/officeDocument/2006/relationships/comments" Target="../comments1.xml"/><Relationship Id="rId2" Type="http://schemas.openxmlformats.org/officeDocument/2006/relationships/hyperlink" Target="mailto:chichentn@gmail.com" TargetMode="External"/><Relationship Id="rId3" Type="http://schemas.openxmlformats.org/officeDocument/2006/relationships/hyperlink" Target="mailto:taha123_7@live.com" TargetMode="External"/><Relationship Id="rId4" Type="http://schemas.openxmlformats.org/officeDocument/2006/relationships/hyperlink" Target="mailto:pt.gemilang.satwa.indonesia@gmail.com" TargetMode="External"/><Relationship Id="rId9" Type="http://schemas.openxmlformats.org/officeDocument/2006/relationships/hyperlink" Target="mailto:cvanugerahsentosa24@gmail.com" TargetMode="External"/><Relationship Id="rId14" Type="http://schemas.openxmlformats.org/officeDocument/2006/relationships/vmlDrawing" Target="../drawings/vmlDrawing1.vml"/><Relationship Id="rId5" Type="http://schemas.openxmlformats.org/officeDocument/2006/relationships/hyperlink" Target="mailto:astungkarasuksesmakmur@gmail.com" TargetMode="External"/><Relationship Id="rId6" Type="http://schemas.openxmlformats.org/officeDocument/2006/relationships/hyperlink" Target="http://mss.erzap.com/" TargetMode="External"/><Relationship Id="rId7" Type="http://schemas.openxmlformats.org/officeDocument/2006/relationships/hyperlink" Target="mailto:Segarmanis13@gmail.com" TargetMode="External"/><Relationship Id="rId8" Type="http://schemas.openxmlformats.org/officeDocument/2006/relationships/hyperlink" Target="mailto:dewataecopack@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1" Type="http://schemas.openxmlformats.org/officeDocument/2006/relationships/hyperlink" Target="mailto:dapoerbamecha@gmail.com" TargetMode="External"/><Relationship Id="rId10" Type="http://schemas.openxmlformats.org/officeDocument/2006/relationships/hyperlink" Target="mailto:fadzalburhani@gmail.com" TargetMode="External"/><Relationship Id="rId13" Type="http://schemas.openxmlformats.org/officeDocument/2006/relationships/hyperlink" Target="mailto:iu.electronics@gmail.com" TargetMode="External"/><Relationship Id="rId12" Type="http://schemas.openxmlformats.org/officeDocument/2006/relationships/hyperlink" Target="mailto:hjnajwa7@gmail.com" TargetMode="External"/><Relationship Id="rId1" Type="http://schemas.openxmlformats.org/officeDocument/2006/relationships/hyperlink" Target="mailto:myjoez@gmail.com" TargetMode="External"/><Relationship Id="rId2" Type="http://schemas.openxmlformats.org/officeDocument/2006/relationships/hyperlink" Target="mailto:waroenkmamank@gmail.com" TargetMode="External"/><Relationship Id="rId3" Type="http://schemas.openxmlformats.org/officeDocument/2006/relationships/hyperlink" Target="mailto:fedofone077@gmail.com" TargetMode="External"/><Relationship Id="rId4" Type="http://schemas.openxmlformats.org/officeDocument/2006/relationships/hyperlink" Target="mailto:finance.foxandbunny@gmail.com" TargetMode="External"/><Relationship Id="rId9" Type="http://schemas.openxmlformats.org/officeDocument/2006/relationships/hyperlink" Target="mailto:tmb.tigamajubersama@gmail.com" TargetMode="External"/><Relationship Id="rId15" Type="http://schemas.openxmlformats.org/officeDocument/2006/relationships/hyperlink" Target="mailto:info.sarimart@gmail.com" TargetMode="External"/><Relationship Id="rId14" Type="http://schemas.openxmlformats.org/officeDocument/2006/relationships/hyperlink" Target="mailto:rajak1112@gmail.com" TargetMode="External"/><Relationship Id="rId17" Type="http://schemas.openxmlformats.org/officeDocument/2006/relationships/drawing" Target="../drawings/drawing2.xml"/><Relationship Id="rId16" Type="http://schemas.openxmlformats.org/officeDocument/2006/relationships/hyperlink" Target="mailto:starlightfinance8a@gmail.com" TargetMode="External"/><Relationship Id="rId5" Type="http://schemas.openxmlformats.org/officeDocument/2006/relationships/hyperlink" Target="mailto:usadabarak@gmail.com" TargetMode="External"/><Relationship Id="rId6" Type="http://schemas.openxmlformats.org/officeDocument/2006/relationships/hyperlink" Target="mailto:kaospolosputih@gmail.com" TargetMode="External"/><Relationship Id="rId7" Type="http://schemas.openxmlformats.org/officeDocument/2006/relationships/hyperlink" Target="mailto:tmb.tigamajubersama@gmail.com" TargetMode="External"/><Relationship Id="rId8" Type="http://schemas.openxmlformats.org/officeDocument/2006/relationships/hyperlink" Target="mailto:pt.gemilang.satwa.indones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estimon.id/"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jurnail.id"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0"/>
  <cols>
    <col customWidth="1" min="1" max="1" width="6.25"/>
    <col customWidth="1" min="2" max="2" width="10.5"/>
    <col customWidth="1" min="3" max="3" width="25.5"/>
    <col customWidth="1" min="4" max="4" width="9.88"/>
    <col customWidth="1" min="5" max="5" width="8.13"/>
    <col customWidth="1" min="6" max="6" width="21.0"/>
    <col customWidth="1" min="7" max="7" width="17.63"/>
    <col customWidth="1" min="8" max="8" width="28.13"/>
    <col customWidth="1" min="9" max="9" width="17.25"/>
    <col customWidth="1" min="10" max="10" width="65.0"/>
    <col customWidth="1" min="11" max="11" width="12.13"/>
    <col customWidth="1" min="12" max="12" width="5.88"/>
    <col customWidth="1" min="13" max="13" width="10.0"/>
    <col customWidth="1" min="15" max="15" width="9.13"/>
    <col customWidth="1" min="16" max="16" width="10.5"/>
    <col customWidth="1" min="17" max="17" width="11.5"/>
    <col customWidth="1" min="18" max="18" width="22.38"/>
    <col customWidth="1" min="19" max="19" width="15.88"/>
    <col customWidth="1" min="20" max="21" width="10.38"/>
    <col customWidth="1" min="22" max="22" width="8.25"/>
    <col customWidth="1" min="23" max="23" width="5.38"/>
    <col customWidth="1" min="24" max="24" width="9.25"/>
    <col customWidth="1" min="25" max="25" width="5.5"/>
    <col customWidth="1" min="26" max="26" width="7.5"/>
    <col customWidth="1" min="28" max="28" width="5.0"/>
    <col customWidth="1" min="29" max="29" width="8.25"/>
    <col customWidth="1" min="30" max="30" width="7.25"/>
    <col customWidth="1" min="31" max="31" width="5.13"/>
    <col customWidth="1" min="32" max="32" width="7.5"/>
    <col customWidth="1" min="33" max="43" width="14.13"/>
  </cols>
  <sheetData>
    <row r="1" ht="15.75" customHeight="1">
      <c r="A1" s="1" t="s">
        <v>0</v>
      </c>
      <c r="B1" s="2" t="s">
        <v>1</v>
      </c>
      <c r="C1" s="3" t="s">
        <v>2</v>
      </c>
      <c r="D1" s="4" t="s">
        <v>3</v>
      </c>
      <c r="E1" s="4" t="s">
        <v>4</v>
      </c>
      <c r="F1" s="5" t="s">
        <v>5</v>
      </c>
      <c r="G1" s="5" t="s">
        <v>6</v>
      </c>
      <c r="H1" s="5" t="s">
        <v>7</v>
      </c>
      <c r="I1" s="4" t="s">
        <v>8</v>
      </c>
      <c r="J1" s="6" t="s">
        <v>9</v>
      </c>
      <c r="K1" s="4" t="s">
        <v>10</v>
      </c>
      <c r="L1" s="4" t="s">
        <v>11</v>
      </c>
      <c r="M1" s="4" t="s">
        <v>12</v>
      </c>
      <c r="N1" s="7" t="s">
        <v>13</v>
      </c>
      <c r="O1" s="7" t="s">
        <v>14</v>
      </c>
      <c r="P1" s="7" t="s">
        <v>15</v>
      </c>
      <c r="Q1" s="8" t="s">
        <v>16</v>
      </c>
      <c r="R1" s="4" t="s">
        <v>17</v>
      </c>
      <c r="S1" s="4" t="s">
        <v>18</v>
      </c>
      <c r="T1" s="9"/>
      <c r="U1" s="9" t="s">
        <v>19</v>
      </c>
      <c r="V1" s="10" t="s">
        <v>20</v>
      </c>
      <c r="W1" s="10" t="s">
        <v>21</v>
      </c>
      <c r="X1" s="11" t="s">
        <v>22</v>
      </c>
      <c r="Y1" s="11" t="s">
        <v>23</v>
      </c>
      <c r="Z1" s="11" t="s">
        <v>24</v>
      </c>
      <c r="AA1" s="12"/>
      <c r="AB1" s="13"/>
      <c r="AC1" s="13"/>
      <c r="AD1" s="13"/>
      <c r="AE1" s="13"/>
      <c r="AF1" s="13"/>
      <c r="AG1" s="13"/>
      <c r="AH1" s="13"/>
      <c r="AI1" s="13"/>
      <c r="AJ1" s="13"/>
      <c r="AK1" s="13"/>
      <c r="AL1" s="13"/>
      <c r="AM1" s="13"/>
      <c r="AN1" s="13"/>
      <c r="AO1" s="13"/>
      <c r="AP1" s="13"/>
      <c r="AQ1" s="13"/>
    </row>
    <row r="2" ht="15.75" customHeight="1">
      <c r="A2" s="14" t="s">
        <v>20</v>
      </c>
      <c r="B2" s="15"/>
      <c r="C2" s="16" t="s">
        <v>25</v>
      </c>
      <c r="G2" s="17"/>
      <c r="H2" s="17"/>
      <c r="J2" s="18"/>
      <c r="M2" s="14" t="s">
        <v>26</v>
      </c>
      <c r="N2" s="19">
        <v>7320000.0</v>
      </c>
      <c r="O2" s="19">
        <v>0.0</v>
      </c>
      <c r="P2" s="20">
        <v>750000.0</v>
      </c>
      <c r="Q2" s="19">
        <f>(N2-O2-P2)*(SUMIF(PNL!$A$1,"PRST-BNS-SALES",PNL!$B$1))</f>
        <v>446760</v>
      </c>
      <c r="R2" s="14" t="s">
        <v>27</v>
      </c>
      <c r="S2" s="21" t="s">
        <v>28</v>
      </c>
      <c r="T2" s="14"/>
      <c r="U2" s="14" t="s">
        <v>26</v>
      </c>
      <c r="V2" s="14">
        <f>COUNTIFS(A:A,V1,M:M,U2)</f>
        <v>19</v>
      </c>
      <c r="W2" s="14">
        <f>COUNTIFS(A:A,W1,M:M,U2)</f>
        <v>8</v>
      </c>
      <c r="X2" s="22">
        <f t="shared" ref="X2:X6" si="1">COUNTIF(M:M,U2)</f>
        <v>27</v>
      </c>
      <c r="Y2" s="23">
        <f>COUNTIF(Churn!M:M,U2)</f>
        <v>4</v>
      </c>
      <c r="Z2" s="24">
        <f t="shared" ref="Z2:Z7" si="2">(Y2/(X2+Y2) )</f>
        <v>0.1290322581</v>
      </c>
      <c r="AB2" s="25" t="s">
        <v>29</v>
      </c>
      <c r="AC2" s="14" t="s">
        <v>30</v>
      </c>
      <c r="AD2" s="14" t="s">
        <v>31</v>
      </c>
      <c r="AE2" s="21" t="s">
        <v>32</v>
      </c>
      <c r="AF2" s="14" t="s">
        <v>33</v>
      </c>
      <c r="AG2" s="14"/>
      <c r="AH2" s="14"/>
      <c r="AI2" s="14"/>
      <c r="AJ2" s="14"/>
      <c r="AK2" s="14"/>
      <c r="AL2" s="14"/>
      <c r="AM2" s="14"/>
      <c r="AN2" s="14"/>
      <c r="AO2" s="14"/>
      <c r="AP2" s="14"/>
      <c r="AQ2" s="14"/>
    </row>
    <row r="3" ht="15.75" customHeight="1">
      <c r="A3" s="26" t="s">
        <v>21</v>
      </c>
      <c r="B3" s="27">
        <v>45992.0</v>
      </c>
      <c r="C3" s="28" t="s">
        <v>34</v>
      </c>
      <c r="D3" s="29"/>
      <c r="E3" s="29">
        <v>1.0</v>
      </c>
      <c r="F3" s="21"/>
      <c r="G3" s="30"/>
      <c r="H3" s="31"/>
      <c r="I3" s="21" t="s">
        <v>35</v>
      </c>
      <c r="J3" s="32"/>
      <c r="K3" s="21"/>
      <c r="L3" s="21"/>
      <c r="M3" s="21" t="s">
        <v>26</v>
      </c>
      <c r="N3" s="19">
        <v>300000.0</v>
      </c>
      <c r="O3" s="19">
        <v>0.0</v>
      </c>
      <c r="P3" s="33">
        <f>N3*(SUMIF(PNL!$A$2,"PRST-GCP",PNL!$B$2))</f>
        <v>105000</v>
      </c>
      <c r="Q3" s="19">
        <f>(N3-O3-P3)*(SUMIF(PNL!$A$1,"PRST-BNS-SALES",PNL!$B$1))</f>
        <v>13260</v>
      </c>
      <c r="R3" s="21" t="s">
        <v>27</v>
      </c>
      <c r="S3" s="21" t="s">
        <v>28</v>
      </c>
      <c r="T3" s="14"/>
      <c r="U3" s="14" t="s">
        <v>30</v>
      </c>
      <c r="V3" s="14">
        <f>COUNTIFS(A:A,V1,M:M,U3)</f>
        <v>32</v>
      </c>
      <c r="W3" s="14">
        <f>COUNTIFS(A:A,W1,M:M,U3)</f>
        <v>38</v>
      </c>
      <c r="X3" s="22">
        <f t="shared" si="1"/>
        <v>70</v>
      </c>
      <c r="Y3" s="23">
        <f>COUNTIF(Churn!M:M,U3)</f>
        <v>79</v>
      </c>
      <c r="Z3" s="24">
        <f t="shared" si="2"/>
        <v>0.5302013423</v>
      </c>
      <c r="AB3" s="14">
        <v>1.0</v>
      </c>
      <c r="AC3" s="34">
        <f>COUNTIFS(K:K,AB3,M:M,AC2)</f>
        <v>17</v>
      </c>
      <c r="AD3" s="34">
        <f>COUNTIFS(K:K,AB3,M:M,AD2)</f>
        <v>16</v>
      </c>
      <c r="AE3" s="34">
        <f>COUNTIFS(K:K,AB3,M:M,AE2)</f>
        <v>1</v>
      </c>
      <c r="AF3" s="34">
        <f>COUNTIFS(L:L,AB3,N:N,AF2)</f>
        <v>0</v>
      </c>
    </row>
    <row r="4" ht="15.0" customHeight="1">
      <c r="A4" s="26" t="s">
        <v>20</v>
      </c>
      <c r="B4" s="15"/>
      <c r="C4" s="28" t="s">
        <v>36</v>
      </c>
      <c r="D4" s="29"/>
      <c r="E4" s="29">
        <v>3.0</v>
      </c>
      <c r="F4" s="26"/>
      <c r="G4" s="30"/>
      <c r="H4" s="31"/>
      <c r="I4" s="21" t="s">
        <v>35</v>
      </c>
      <c r="J4" s="32" t="s">
        <v>37</v>
      </c>
      <c r="K4" s="21"/>
      <c r="L4" s="21"/>
      <c r="M4" s="21" t="s">
        <v>26</v>
      </c>
      <c r="N4" s="35">
        <v>2950000.0</v>
      </c>
      <c r="O4" s="19">
        <v>0.0</v>
      </c>
      <c r="P4" s="20">
        <v>870000.0</v>
      </c>
      <c r="Q4" s="19">
        <f>(N4-O4-P4)*(SUMIF(PNL!$A$1,"PRST-BNS-SALES",PNL!$B$1))</f>
        <v>141440</v>
      </c>
      <c r="R4" s="21" t="s">
        <v>27</v>
      </c>
      <c r="S4" s="21" t="s">
        <v>28</v>
      </c>
      <c r="T4" s="14"/>
      <c r="U4" s="14" t="s">
        <v>31</v>
      </c>
      <c r="V4" s="14">
        <f>COUNTIFS(A:A,V1,M:M,U4)</f>
        <v>20</v>
      </c>
      <c r="W4" s="14">
        <f>COUNTIFS(A:A,W1,M:M,U4)</f>
        <v>36</v>
      </c>
      <c r="X4" s="22">
        <f t="shared" si="1"/>
        <v>56</v>
      </c>
      <c r="Y4" s="23">
        <f>COUNTIF(Churn!M:M,U4)</f>
        <v>74</v>
      </c>
      <c r="Z4" s="24">
        <f t="shared" si="2"/>
        <v>0.5692307692</v>
      </c>
      <c r="AB4" s="14">
        <v>2.0</v>
      </c>
      <c r="AC4" s="34">
        <f>COUNTIFS(K:K,AB4,M:M,AC2)</f>
        <v>7</v>
      </c>
      <c r="AD4" s="34">
        <f>COUNTIFS(K:K,AB4,M:M,AD2)</f>
        <v>8</v>
      </c>
      <c r="AE4" s="34">
        <f>COUNTIFS(K:K,AB4,M:M,AE2)</f>
        <v>6</v>
      </c>
      <c r="AF4" s="34">
        <f>COUNTIFS(L:L,AB4,N:N,AF2)</f>
        <v>0</v>
      </c>
    </row>
    <row r="5" ht="15.0" customHeight="1">
      <c r="A5" s="26" t="s">
        <v>20</v>
      </c>
      <c r="B5" s="15"/>
      <c r="C5" s="28" t="s">
        <v>38</v>
      </c>
      <c r="D5" s="29"/>
      <c r="E5" s="29">
        <v>3.0</v>
      </c>
      <c r="F5" s="26"/>
      <c r="G5" s="30"/>
      <c r="H5" s="31"/>
      <c r="I5" s="21" t="s">
        <v>35</v>
      </c>
      <c r="J5" s="32" t="s">
        <v>37</v>
      </c>
      <c r="K5" s="21"/>
      <c r="L5" s="21"/>
      <c r="M5" s="21" t="s">
        <v>26</v>
      </c>
      <c r="N5" s="19">
        <v>2200000.0</v>
      </c>
      <c r="O5" s="19">
        <v>0.0</v>
      </c>
      <c r="P5" s="20">
        <v>0.0</v>
      </c>
      <c r="Q5" s="19">
        <f>(N5-O5-P5)*(SUMIF(PNL!$A$1,"PRST-BNS-SALES",PNL!$B$1))</f>
        <v>149600</v>
      </c>
      <c r="R5" s="21" t="s">
        <v>27</v>
      </c>
      <c r="S5" s="21" t="s">
        <v>28</v>
      </c>
      <c r="T5" s="14"/>
      <c r="U5" s="14" t="s">
        <v>32</v>
      </c>
      <c r="V5" s="14">
        <f>COUNTIFS(A:A,V1,M:M,U5)</f>
        <v>16</v>
      </c>
      <c r="W5" s="14">
        <f>COUNTIFS(A:A,W1,M:M,U5)</f>
        <v>31</v>
      </c>
      <c r="X5" s="22">
        <f t="shared" si="1"/>
        <v>47</v>
      </c>
      <c r="Y5" s="23">
        <f>COUNTIF(Churn!M:M,U5)</f>
        <v>30</v>
      </c>
      <c r="Z5" s="24">
        <f t="shared" si="2"/>
        <v>0.3896103896</v>
      </c>
      <c r="AB5" s="14">
        <v>3.0</v>
      </c>
      <c r="AC5" s="34">
        <f>COUNTIFS(K:K,AB5,M:M,AC2)</f>
        <v>8</v>
      </c>
      <c r="AD5" s="34">
        <f>COUNTIFS(K:K,AB5,M:M,AD2)</f>
        <v>5</v>
      </c>
      <c r="AE5" s="34">
        <f>COUNTIFS(K:K,AB5,M:M,AE2)</f>
        <v>1</v>
      </c>
      <c r="AF5" s="34">
        <f>COUNTIFS(L:L,AB5,N:N,AF2)</f>
        <v>0</v>
      </c>
    </row>
    <row r="6" ht="15.75" customHeight="1">
      <c r="A6" s="26" t="s">
        <v>20</v>
      </c>
      <c r="B6" s="15"/>
      <c r="C6" s="16" t="s">
        <v>39</v>
      </c>
      <c r="D6" s="29"/>
      <c r="E6" s="29">
        <v>1.0</v>
      </c>
      <c r="F6" s="21" t="s">
        <v>40</v>
      </c>
      <c r="G6" s="30"/>
      <c r="H6" s="31"/>
      <c r="I6" s="21" t="s">
        <v>41</v>
      </c>
      <c r="J6" s="32"/>
      <c r="K6" s="21"/>
      <c r="L6" s="21"/>
      <c r="M6" s="21" t="s">
        <v>26</v>
      </c>
      <c r="N6" s="35">
        <v>1760000.0</v>
      </c>
      <c r="O6" s="19">
        <v>0.0</v>
      </c>
      <c r="P6" s="20">
        <v>750000.0</v>
      </c>
      <c r="Q6" s="19">
        <f>(N6-O6-P6)*(SUMIF(PNL!$A$1,"PRST-BNS-SALES",PNL!$B$1))</f>
        <v>68680</v>
      </c>
      <c r="R6" s="21" t="s">
        <v>27</v>
      </c>
      <c r="S6" s="21" t="s">
        <v>28</v>
      </c>
      <c r="U6" s="14" t="s">
        <v>33</v>
      </c>
      <c r="V6" s="14">
        <f>COUNTIFS(A:A,V1,M:M,U6)</f>
        <v>24</v>
      </c>
      <c r="W6" s="14">
        <f>COUNTIFS(A:A,W1,M:M,U6)</f>
        <v>20</v>
      </c>
      <c r="X6" s="22">
        <f t="shared" si="1"/>
        <v>44</v>
      </c>
      <c r="Y6" s="23">
        <f>COUNTIF(Churn!M:M,U6)</f>
        <v>12</v>
      </c>
      <c r="Z6" s="24">
        <f t="shared" si="2"/>
        <v>0.2142857143</v>
      </c>
      <c r="AB6" s="14">
        <v>4.0</v>
      </c>
      <c r="AC6" s="34">
        <f>COUNTIFS(K:K,AB6,M:M,AC2)</f>
        <v>3</v>
      </c>
      <c r="AD6" s="34">
        <f>COUNTIFS(K:K,AB6,M:M,AD2)</f>
        <v>1</v>
      </c>
      <c r="AE6" s="34">
        <f>COUNTIFS(K:K,AB6,M:M,AE2)</f>
        <v>0</v>
      </c>
      <c r="AF6" s="34">
        <f>COUNTIFS(L:L,AB6,N:N,AF2)</f>
        <v>0</v>
      </c>
    </row>
    <row r="7" ht="15.75" customHeight="1">
      <c r="A7" s="26"/>
      <c r="B7" s="15"/>
      <c r="C7" s="16"/>
      <c r="D7" s="29"/>
      <c r="E7" s="29"/>
      <c r="F7" s="21"/>
      <c r="G7" s="30"/>
      <c r="H7" s="31"/>
      <c r="I7" s="21"/>
      <c r="J7" s="32"/>
      <c r="K7" s="21"/>
      <c r="L7" s="21"/>
      <c r="M7" s="21"/>
      <c r="N7" s="19"/>
      <c r="O7" s="19"/>
      <c r="P7" s="33"/>
      <c r="Q7" s="19">
        <f>(N7-O7-P7)*(SUMIF(PNL!$A$1,"PRST-BNS-SALES",PNL!$B$1))</f>
        <v>0</v>
      </c>
      <c r="R7" s="21"/>
      <c r="S7" s="21"/>
      <c r="X7" s="36">
        <f t="shared" ref="X7:Y7" si="3">sum(X2:X6)</f>
        <v>244</v>
      </c>
      <c r="Y7" s="36">
        <f t="shared" si="3"/>
        <v>199</v>
      </c>
      <c r="Z7" s="37">
        <f t="shared" si="2"/>
        <v>0.4492099323</v>
      </c>
      <c r="AB7" s="14">
        <v>5.0</v>
      </c>
      <c r="AC7" s="34">
        <f>COUNTIFS(K:K,AB7,M:M,AC2)</f>
        <v>5</v>
      </c>
      <c r="AD7" s="34">
        <f>COUNTIFS(K:K,AB7,M:M,AD2)</f>
        <v>0</v>
      </c>
      <c r="AE7" s="34">
        <f>COUNTIFS(K:K,AB7,M:M,AE2)</f>
        <v>0</v>
      </c>
      <c r="AF7" s="34">
        <f>COUNTIFS(L:L,AB7,N:N,AF2)</f>
        <v>0</v>
      </c>
    </row>
    <row r="8" ht="15.75" customHeight="1">
      <c r="A8" s="26" t="s">
        <v>21</v>
      </c>
      <c r="B8" s="27">
        <v>46222.0</v>
      </c>
      <c r="C8" s="16" t="s">
        <v>42</v>
      </c>
      <c r="D8" s="29" t="s">
        <v>43</v>
      </c>
      <c r="E8" s="29">
        <v>2.0</v>
      </c>
      <c r="F8" s="21" t="s">
        <v>44</v>
      </c>
      <c r="G8" s="30" t="s">
        <v>45</v>
      </c>
      <c r="H8" s="31" t="s">
        <v>46</v>
      </c>
      <c r="I8" s="21" t="s">
        <v>47</v>
      </c>
      <c r="J8" s="32" t="s">
        <v>48</v>
      </c>
      <c r="K8" s="21">
        <v>1.0</v>
      </c>
      <c r="L8" s="21"/>
      <c r="M8" s="21" t="s">
        <v>30</v>
      </c>
      <c r="N8" s="19">
        <v>550000.0</v>
      </c>
      <c r="O8" s="19">
        <v>0.0</v>
      </c>
      <c r="P8" s="33">
        <f>N8*(SUMIF(PNL!$A$2,"PRST-GCP",PNL!$B$2))</f>
        <v>192500</v>
      </c>
      <c r="Q8" s="19">
        <f>(N8-O8-P8)*(SUMIF(PNL!$A$1,"PRST-BNS-SALES",PNL!$B$1))</f>
        <v>24310</v>
      </c>
      <c r="R8" s="21" t="s">
        <v>27</v>
      </c>
      <c r="S8" s="21" t="s">
        <v>28</v>
      </c>
      <c r="V8" s="38"/>
      <c r="W8" s="38"/>
      <c r="X8" s="39">
        <f>(0.95*Y7)/Z8</f>
        <v>3781</v>
      </c>
      <c r="Y8" s="40">
        <f>Y7</f>
        <v>199</v>
      </c>
      <c r="Z8" s="41">
        <v>0.05</v>
      </c>
      <c r="AA8" s="42"/>
      <c r="AB8" s="43"/>
    </row>
    <row r="9" ht="15.75" customHeight="1">
      <c r="A9" s="26" t="s">
        <v>21</v>
      </c>
      <c r="B9" s="27">
        <v>46043.0</v>
      </c>
      <c r="C9" s="16" t="s">
        <v>49</v>
      </c>
      <c r="D9" s="29" t="s">
        <v>50</v>
      </c>
      <c r="E9" s="29">
        <v>3.0</v>
      </c>
      <c r="F9" s="44" t="s">
        <v>51</v>
      </c>
      <c r="G9" s="30">
        <v>8.2242530454E10</v>
      </c>
      <c r="H9" s="31" t="s">
        <v>52</v>
      </c>
      <c r="I9" s="21" t="s">
        <v>53</v>
      </c>
      <c r="J9" s="45" t="s">
        <v>54</v>
      </c>
      <c r="K9" s="21">
        <v>1.0</v>
      </c>
      <c r="L9" s="21"/>
      <c r="M9" s="21" t="s">
        <v>31</v>
      </c>
      <c r="N9" s="35">
        <v>1180000.0</v>
      </c>
      <c r="O9" s="19">
        <v>0.0</v>
      </c>
      <c r="P9" s="33">
        <f>N9*(SUMIF(PNL!$A$2,"PRST-GCP",PNL!$B$2))</f>
        <v>413000</v>
      </c>
      <c r="Q9" s="19">
        <f>(N9-O9-P9)*(SUMIF(PNL!$A$1,"PRST-BNS-SALES",PNL!$B$1))</f>
        <v>52156</v>
      </c>
      <c r="R9" s="21" t="s">
        <v>27</v>
      </c>
      <c r="S9" s="21" t="s">
        <v>28</v>
      </c>
      <c r="AB9" s="46"/>
      <c r="AC9" s="47"/>
      <c r="AD9" s="47"/>
      <c r="AE9" s="47"/>
      <c r="AF9" s="47"/>
      <c r="AG9" s="47"/>
      <c r="AH9" s="47"/>
      <c r="AI9" s="47"/>
      <c r="AJ9" s="47"/>
      <c r="AK9" s="47"/>
      <c r="AL9" s="47"/>
      <c r="AM9" s="47"/>
      <c r="AN9" s="47"/>
      <c r="AO9" s="47"/>
      <c r="AP9" s="47"/>
      <c r="AQ9" s="47"/>
    </row>
    <row r="10" ht="15.75" customHeight="1">
      <c r="A10" s="26" t="s">
        <v>20</v>
      </c>
      <c r="B10" s="15"/>
      <c r="C10" s="16" t="s">
        <v>55</v>
      </c>
      <c r="D10" s="29"/>
      <c r="E10" s="29"/>
      <c r="F10" s="26"/>
      <c r="G10" s="30"/>
      <c r="H10" s="31"/>
      <c r="I10" s="21"/>
      <c r="J10" s="48" t="s">
        <v>56</v>
      </c>
      <c r="K10" s="21">
        <v>2.0</v>
      </c>
      <c r="L10" s="21"/>
      <c r="M10" s="21" t="s">
        <v>30</v>
      </c>
      <c r="N10" s="35">
        <v>2450000.0</v>
      </c>
      <c r="O10" s="19">
        <v>0.0</v>
      </c>
      <c r="P10" s="49">
        <v>500000.0</v>
      </c>
      <c r="Q10" s="19">
        <f>(N10-O10-P10)*(SUMIF(PNL!$A$1,"PRST-BNS-SALES",PNL!$B$1))</f>
        <v>132600</v>
      </c>
      <c r="R10" s="21" t="s">
        <v>27</v>
      </c>
      <c r="S10" s="21" t="s">
        <v>28</v>
      </c>
      <c r="T10" s="47"/>
      <c r="AB10" s="46"/>
      <c r="AC10" s="47"/>
      <c r="AD10" s="47"/>
      <c r="AE10" s="47"/>
      <c r="AF10" s="47"/>
      <c r="AG10" s="47"/>
      <c r="AH10" s="47"/>
      <c r="AI10" s="47"/>
      <c r="AJ10" s="47"/>
      <c r="AK10" s="47"/>
      <c r="AL10" s="47"/>
      <c r="AM10" s="47"/>
      <c r="AN10" s="47"/>
      <c r="AO10" s="47"/>
      <c r="AP10" s="47"/>
      <c r="AQ10" s="47"/>
    </row>
    <row r="11" ht="15.75" customHeight="1">
      <c r="A11" s="26" t="s">
        <v>21</v>
      </c>
      <c r="B11" s="15"/>
      <c r="C11" s="16" t="s">
        <v>57</v>
      </c>
      <c r="D11" s="29" t="s">
        <v>58</v>
      </c>
      <c r="E11" s="29">
        <v>3.0</v>
      </c>
      <c r="F11" s="26" t="s">
        <v>59</v>
      </c>
      <c r="G11" s="30">
        <v>2.22038773E8</v>
      </c>
      <c r="H11" s="31" t="s">
        <v>60</v>
      </c>
      <c r="I11" s="21" t="s">
        <v>61</v>
      </c>
      <c r="J11" s="32"/>
      <c r="K11" s="21"/>
      <c r="L11" s="21"/>
      <c r="M11" s="21" t="s">
        <v>26</v>
      </c>
      <c r="N11" s="19">
        <v>750000.0</v>
      </c>
      <c r="O11" s="19">
        <v>0.0</v>
      </c>
      <c r="P11" s="33">
        <f>N11*(SUMIF(PNL!$A$2,"PRST-GCP",PNL!$B$2))</f>
        <v>262500</v>
      </c>
      <c r="Q11" s="19">
        <f>(N11-O11-P11)*(SUMIF(PNL!$A$1,"PRST-BNS-SALES",PNL!$B$1))</f>
        <v>33150</v>
      </c>
      <c r="R11" s="21"/>
      <c r="S11" s="21"/>
      <c r="T11" s="47"/>
      <c r="AB11" s="46"/>
      <c r="AC11" s="47"/>
      <c r="AD11" s="47"/>
      <c r="AE11" s="47"/>
      <c r="AF11" s="47"/>
      <c r="AG11" s="47"/>
      <c r="AH11" s="47"/>
      <c r="AI11" s="47"/>
      <c r="AJ11" s="47"/>
      <c r="AK11" s="47"/>
      <c r="AL11" s="47"/>
      <c r="AM11" s="47"/>
      <c r="AN11" s="47"/>
      <c r="AO11" s="47"/>
      <c r="AP11" s="47"/>
      <c r="AQ11" s="47"/>
    </row>
    <row r="12" ht="15.75" customHeight="1">
      <c r="A12" s="26" t="s">
        <v>21</v>
      </c>
      <c r="B12" s="27">
        <v>45912.0</v>
      </c>
      <c r="C12" s="16" t="s">
        <v>62</v>
      </c>
      <c r="D12" s="50">
        <v>43438.0</v>
      </c>
      <c r="E12" s="29">
        <v>4.0</v>
      </c>
      <c r="F12" s="26" t="s">
        <v>63</v>
      </c>
      <c r="G12" s="30">
        <v>3.6189477387E10</v>
      </c>
      <c r="H12" s="31" t="s">
        <v>64</v>
      </c>
      <c r="I12" s="21" t="s">
        <v>47</v>
      </c>
      <c r="J12" s="32"/>
      <c r="K12" s="21">
        <v>3.0</v>
      </c>
      <c r="L12" s="21"/>
      <c r="M12" s="21" t="s">
        <v>31</v>
      </c>
      <c r="N12" s="19">
        <v>300000.0</v>
      </c>
      <c r="O12" s="19">
        <v>0.0</v>
      </c>
      <c r="P12" s="33">
        <f>N12*(SUMIF(PNL!$A$2,"PRST-GCP",PNL!$B$2))</f>
        <v>105000</v>
      </c>
      <c r="Q12" s="19">
        <f>(N12-O12-P12)*(SUMIF(PNL!$A$1,"PRST-BNS-SALES",PNL!$B$1))</f>
        <v>13260</v>
      </c>
      <c r="R12" s="21" t="s">
        <v>27</v>
      </c>
      <c r="S12" s="21" t="s">
        <v>28</v>
      </c>
      <c r="T12" s="47"/>
      <c r="AB12" s="46"/>
      <c r="AC12" s="47"/>
      <c r="AD12" s="47"/>
      <c r="AE12" s="47"/>
      <c r="AF12" s="47"/>
      <c r="AG12" s="47"/>
      <c r="AH12" s="47"/>
      <c r="AI12" s="47"/>
      <c r="AJ12" s="47"/>
      <c r="AK12" s="47"/>
      <c r="AL12" s="47"/>
      <c r="AM12" s="47"/>
      <c r="AN12" s="47"/>
      <c r="AO12" s="47"/>
      <c r="AP12" s="47"/>
      <c r="AQ12" s="47"/>
    </row>
    <row r="13" ht="15.75" customHeight="1">
      <c r="A13" s="26" t="s">
        <v>21</v>
      </c>
      <c r="B13" s="27">
        <v>45921.0</v>
      </c>
      <c r="C13" s="16" t="s">
        <v>65</v>
      </c>
      <c r="D13" s="50">
        <v>43350.0</v>
      </c>
      <c r="E13" s="29">
        <v>1.0</v>
      </c>
      <c r="F13" s="21" t="s">
        <v>66</v>
      </c>
      <c r="G13" s="30">
        <v>8.1291256541E10</v>
      </c>
      <c r="H13" s="31" t="s">
        <v>67</v>
      </c>
      <c r="I13" s="21" t="s">
        <v>61</v>
      </c>
      <c r="J13" s="45" t="s">
        <v>68</v>
      </c>
      <c r="K13" s="21">
        <v>1.0</v>
      </c>
      <c r="L13" s="21"/>
      <c r="M13" s="21" t="s">
        <v>31</v>
      </c>
      <c r="N13" s="35">
        <v>690000.0</v>
      </c>
      <c r="O13" s="19">
        <v>0.0</v>
      </c>
      <c r="P13" s="33">
        <f>N13*(SUMIF(PNL!$A$2,"PRST-GCP",PNL!$B$2))</f>
        <v>241500</v>
      </c>
      <c r="Q13" s="19">
        <f>(N13-O13-P13)*(SUMIF(PNL!$A$1,"PRST-BNS-SALES",PNL!$B$1))</f>
        <v>30498</v>
      </c>
      <c r="R13" s="44" t="s">
        <v>69</v>
      </c>
      <c r="S13" s="21" t="s">
        <v>70</v>
      </c>
      <c r="T13" s="47"/>
      <c r="AB13" s="46"/>
      <c r="AC13" s="47"/>
      <c r="AD13" s="47"/>
      <c r="AE13" s="47"/>
      <c r="AF13" s="47"/>
      <c r="AG13" s="47"/>
      <c r="AH13" s="47"/>
      <c r="AI13" s="47"/>
      <c r="AJ13" s="47"/>
      <c r="AK13" s="47"/>
      <c r="AL13" s="47"/>
      <c r="AM13" s="47"/>
      <c r="AN13" s="47"/>
      <c r="AO13" s="47"/>
      <c r="AP13" s="47"/>
      <c r="AQ13" s="47"/>
    </row>
    <row r="14" ht="15.75" customHeight="1">
      <c r="A14" s="26" t="s">
        <v>21</v>
      </c>
      <c r="B14" s="27">
        <v>45901.0</v>
      </c>
      <c r="C14" s="51" t="s">
        <v>71</v>
      </c>
      <c r="D14" s="29"/>
      <c r="E14" s="29"/>
      <c r="F14" s="21" t="s">
        <v>72</v>
      </c>
      <c r="G14" s="30"/>
      <c r="H14" s="31"/>
      <c r="I14" s="21"/>
      <c r="J14" s="32"/>
      <c r="K14" s="21"/>
      <c r="L14" s="21"/>
      <c r="M14" s="21" t="s">
        <v>26</v>
      </c>
      <c r="N14" s="35">
        <v>590000.0</v>
      </c>
      <c r="O14" s="19">
        <v>0.0</v>
      </c>
      <c r="P14" s="33">
        <f>N14*(SUMIF(PNL!$A$2,"PRST-GCP",PNL!$B$2))</f>
        <v>206500</v>
      </c>
      <c r="Q14" s="19">
        <f>(N14-O14-P14)*(SUMIF(PNL!$A$1,"PRST-BNS-SALES",PNL!$B$1))</f>
        <v>26078</v>
      </c>
      <c r="R14" s="21" t="s">
        <v>27</v>
      </c>
      <c r="S14" s="21" t="s">
        <v>28</v>
      </c>
      <c r="T14" s="47"/>
      <c r="AB14" s="46"/>
    </row>
    <row r="15" ht="15.75" customHeight="1">
      <c r="A15" s="26" t="s">
        <v>21</v>
      </c>
      <c r="B15" s="27">
        <v>45901.0</v>
      </c>
      <c r="C15" s="51" t="s">
        <v>73</v>
      </c>
      <c r="D15" s="29"/>
      <c r="E15" s="29"/>
      <c r="F15" s="21"/>
      <c r="G15" s="30"/>
      <c r="H15" s="31"/>
      <c r="I15" s="21"/>
      <c r="J15" s="32"/>
      <c r="K15" s="21"/>
      <c r="L15" s="21"/>
      <c r="M15" s="21"/>
      <c r="N15" s="35">
        <v>540000.0</v>
      </c>
      <c r="O15" s="19">
        <v>0.0</v>
      </c>
      <c r="P15" s="33">
        <f>N15*(SUMIF(PNL!$A$2,"PRST-GCP",PNL!$B$2))</f>
        <v>189000</v>
      </c>
      <c r="Q15" s="19">
        <f>(N15-O15-P15)*(SUMIF(PNL!$A$1,"PRST-BNS-SALES",PNL!$B$1))</f>
        <v>23868</v>
      </c>
      <c r="R15" s="21"/>
      <c r="S15" s="21"/>
      <c r="AB15" s="46"/>
    </row>
    <row r="16" ht="15.75" customHeight="1">
      <c r="A16" s="26" t="s">
        <v>21</v>
      </c>
      <c r="B16" s="27">
        <v>45994.0</v>
      </c>
      <c r="C16" s="16" t="s">
        <v>74</v>
      </c>
      <c r="D16" s="29"/>
      <c r="E16" s="29"/>
      <c r="F16" s="21" t="s">
        <v>75</v>
      </c>
      <c r="G16" s="30"/>
      <c r="H16" s="31"/>
      <c r="I16" s="21" t="s">
        <v>47</v>
      </c>
      <c r="J16" s="32"/>
      <c r="K16" s="21"/>
      <c r="L16" s="21"/>
      <c r="M16" s="21" t="s">
        <v>26</v>
      </c>
      <c r="N16" s="19">
        <v>150000.0</v>
      </c>
      <c r="O16" s="19">
        <v>0.0</v>
      </c>
      <c r="P16" s="33">
        <f>N16*(SUMIF(PNL!$A$2,"PRST-GCP",PNL!$B$2))</f>
        <v>52500</v>
      </c>
      <c r="Q16" s="19">
        <f>(N16-O16-P16)*(SUMIF(PNL!$A$1,"PRST-BNS-SALES",PNL!$B$1))</f>
        <v>6630</v>
      </c>
      <c r="R16" s="21" t="s">
        <v>27</v>
      </c>
      <c r="S16" s="21" t="s">
        <v>28</v>
      </c>
      <c r="AB16" s="46"/>
    </row>
    <row r="17" ht="15.75" customHeight="1">
      <c r="A17" s="26" t="s">
        <v>21</v>
      </c>
      <c r="B17" s="27">
        <v>45984.0</v>
      </c>
      <c r="C17" s="52" t="s">
        <v>76</v>
      </c>
      <c r="D17" s="29" t="s">
        <v>77</v>
      </c>
      <c r="E17" s="29">
        <v>3.0</v>
      </c>
      <c r="F17" s="21" t="s">
        <v>78</v>
      </c>
      <c r="G17" s="30">
        <v>8.2340689128E10</v>
      </c>
      <c r="H17" s="31" t="s">
        <v>79</v>
      </c>
      <c r="I17" s="21" t="s">
        <v>61</v>
      </c>
      <c r="J17" s="48" t="s">
        <v>80</v>
      </c>
      <c r="K17" s="21">
        <v>3.0</v>
      </c>
      <c r="L17" s="21"/>
      <c r="M17" s="21" t="s">
        <v>30</v>
      </c>
      <c r="N17" s="35">
        <v>1190000.0</v>
      </c>
      <c r="O17" s="19">
        <v>0.0</v>
      </c>
      <c r="P17" s="33">
        <f>N17*(SUMIF(PNL!$A$2,"PRST-GCP",PNL!$B$2))</f>
        <v>416500</v>
      </c>
      <c r="Q17" s="19">
        <f>(N17-O17-P17)*(SUMIF(PNL!$A$1,"PRST-BNS-SALES",PNL!$B$1))</f>
        <v>52598</v>
      </c>
      <c r="R17" s="21" t="s">
        <v>27</v>
      </c>
      <c r="S17" s="21" t="s">
        <v>28</v>
      </c>
      <c r="T17" s="14"/>
      <c r="Y17" s="23"/>
      <c r="Z17" s="53"/>
      <c r="AB17" s="46"/>
    </row>
    <row r="18" ht="15.75" customHeight="1">
      <c r="A18" s="26" t="s">
        <v>21</v>
      </c>
      <c r="B18" s="15"/>
      <c r="C18" s="16" t="s">
        <v>81</v>
      </c>
      <c r="D18" s="21"/>
      <c r="E18" s="21"/>
      <c r="F18" s="21" t="s">
        <v>82</v>
      </c>
      <c r="G18" s="30">
        <v>2.744221376E9</v>
      </c>
      <c r="H18" s="31"/>
      <c r="I18" s="21" t="s">
        <v>11</v>
      </c>
      <c r="J18" s="32"/>
      <c r="K18" s="21"/>
      <c r="L18" s="21" t="s">
        <v>83</v>
      </c>
      <c r="M18" s="21" t="s">
        <v>26</v>
      </c>
      <c r="N18" s="19">
        <v>1950000.0</v>
      </c>
      <c r="O18" s="19">
        <v>390000.0</v>
      </c>
      <c r="P18" s="33">
        <f>N18*(SUMIF(PNL!$A$2,"PRST-GCP",PNL!$B$2))</f>
        <v>682500</v>
      </c>
      <c r="Q18" s="19">
        <f>(N18-O18-P18)*(SUMIF(PNL!$A$1,"PRST-BNS-SALES",PNL!$B$1))</f>
        <v>59670</v>
      </c>
      <c r="R18" s="21" t="s">
        <v>84</v>
      </c>
      <c r="S18" s="21" t="s">
        <v>85</v>
      </c>
      <c r="T18" s="14"/>
      <c r="Y18" s="23"/>
      <c r="Z18" s="53"/>
      <c r="AB18" s="46"/>
    </row>
    <row r="19" ht="15.75" customHeight="1">
      <c r="A19" s="26" t="s">
        <v>21</v>
      </c>
      <c r="B19" s="27">
        <v>46081.0</v>
      </c>
      <c r="C19" s="16" t="s">
        <v>86</v>
      </c>
      <c r="D19" s="29" t="s">
        <v>87</v>
      </c>
      <c r="E19" s="29">
        <v>5.0</v>
      </c>
      <c r="F19" s="21" t="s">
        <v>88</v>
      </c>
      <c r="G19" s="30">
        <v>8.2111759397E10</v>
      </c>
      <c r="H19" s="31" t="s">
        <v>89</v>
      </c>
      <c r="I19" s="21" t="s">
        <v>90</v>
      </c>
      <c r="J19" s="45" t="s">
        <v>91</v>
      </c>
      <c r="K19" s="21">
        <v>1.0</v>
      </c>
      <c r="L19" s="21"/>
      <c r="M19" s="21" t="s">
        <v>30</v>
      </c>
      <c r="N19" s="35">
        <v>390000.0</v>
      </c>
      <c r="O19" s="19">
        <v>0.0</v>
      </c>
      <c r="P19" s="33">
        <f>N19*(SUMIF(PNL!$A$2,"PRST-GCP",PNL!$B$2))</f>
        <v>136500</v>
      </c>
      <c r="Q19" s="19">
        <f>(N19-O19-P19)*(SUMIF(PNL!$A$1,"PRST-BNS-SALES",PNL!$B$1))</f>
        <v>17238</v>
      </c>
      <c r="R19" s="21" t="s">
        <v>92</v>
      </c>
      <c r="S19" s="21" t="s">
        <v>93</v>
      </c>
      <c r="T19" s="14"/>
      <c r="Y19" s="23"/>
      <c r="Z19" s="53"/>
      <c r="AB19" s="46"/>
    </row>
    <row r="20" ht="15.75" customHeight="1">
      <c r="A20" s="26" t="s">
        <v>21</v>
      </c>
      <c r="B20" s="15"/>
      <c r="C20" s="16" t="s">
        <v>94</v>
      </c>
      <c r="D20" s="50">
        <v>43111.0</v>
      </c>
      <c r="E20" s="29"/>
      <c r="F20" s="21"/>
      <c r="G20" s="30"/>
      <c r="H20" s="31" t="s">
        <v>95</v>
      </c>
      <c r="I20" s="21"/>
      <c r="J20" s="32"/>
      <c r="K20" s="21"/>
      <c r="L20" s="21" t="s">
        <v>83</v>
      </c>
      <c r="M20" s="21" t="s">
        <v>26</v>
      </c>
      <c r="N20" s="19">
        <v>350000.0</v>
      </c>
      <c r="O20" s="19">
        <v>60000.0</v>
      </c>
      <c r="P20" s="33">
        <f>N20*(SUMIF(PNL!$A$2,"PRST-GCP",PNL!$B$2))</f>
        <v>122500</v>
      </c>
      <c r="Q20" s="19">
        <f>(N20-O20-P20)*(SUMIF(PNL!$A$1,"PRST-BNS-SALES",PNL!$B$1))</f>
        <v>11390</v>
      </c>
      <c r="R20" s="21" t="s">
        <v>84</v>
      </c>
      <c r="S20" s="21" t="s">
        <v>85</v>
      </c>
      <c r="Y20" s="23"/>
      <c r="Z20" s="53"/>
      <c r="AB20" s="46"/>
    </row>
    <row r="21" ht="15.75" customHeight="1">
      <c r="A21" s="26" t="s">
        <v>21</v>
      </c>
      <c r="B21" s="27">
        <v>45918.0</v>
      </c>
      <c r="C21" s="16" t="s">
        <v>96</v>
      </c>
      <c r="D21" s="54">
        <v>43292.0</v>
      </c>
      <c r="E21" s="26">
        <v>2.0</v>
      </c>
      <c r="F21" s="21" t="s">
        <v>97</v>
      </c>
      <c r="G21" s="30">
        <v>3.614746923E9</v>
      </c>
      <c r="H21" s="31" t="s">
        <v>98</v>
      </c>
      <c r="I21" s="21" t="s">
        <v>47</v>
      </c>
      <c r="J21" s="45" t="s">
        <v>99</v>
      </c>
      <c r="K21" s="21">
        <v>3.0</v>
      </c>
      <c r="L21" s="21"/>
      <c r="M21" s="21" t="s">
        <v>31</v>
      </c>
      <c r="N21" s="35">
        <v>990000.0</v>
      </c>
      <c r="O21" s="19">
        <v>0.0</v>
      </c>
      <c r="P21" s="33">
        <f>N21*(SUMIF(PNL!$A$2,"PRST-GCP",PNL!$B$2))</f>
        <v>346500</v>
      </c>
      <c r="Q21" s="19">
        <f>(N21-O21-P21)*(SUMIF(PNL!$A$1,"PRST-BNS-SALES",PNL!$B$1))</f>
        <v>43758</v>
      </c>
      <c r="R21" s="21" t="s">
        <v>27</v>
      </c>
      <c r="S21" s="21" t="s">
        <v>28</v>
      </c>
      <c r="V21" s="55"/>
      <c r="W21" s="55"/>
      <c r="X21" s="56"/>
      <c r="Y21" s="23"/>
      <c r="Z21" s="53"/>
      <c r="AB21" s="46"/>
    </row>
    <row r="22" ht="17.25" customHeight="1">
      <c r="A22" s="26" t="s">
        <v>21</v>
      </c>
      <c r="B22" s="27">
        <v>45970.0</v>
      </c>
      <c r="C22" s="16" t="s">
        <v>100</v>
      </c>
      <c r="D22" s="50">
        <v>43525.0</v>
      </c>
      <c r="E22" s="29"/>
      <c r="F22" s="21" t="s">
        <v>101</v>
      </c>
      <c r="G22" s="57">
        <v>6.281314986015E12</v>
      </c>
      <c r="H22" s="58" t="s">
        <v>102</v>
      </c>
      <c r="I22" s="21" t="s">
        <v>103</v>
      </c>
      <c r="J22" s="32"/>
      <c r="K22" s="21">
        <v>1.0</v>
      </c>
      <c r="L22" s="21"/>
      <c r="M22" s="21" t="s">
        <v>31</v>
      </c>
      <c r="N22" s="35">
        <v>150000.0</v>
      </c>
      <c r="O22" s="33">
        <v>0.0</v>
      </c>
      <c r="P22" s="33">
        <f>N22*(SUMIF(PNL!$A$2,"PRST-GCP",PNL!$B$2))</f>
        <v>52500</v>
      </c>
      <c r="Q22" s="19">
        <f>(N22-O22-P22)*(SUMIF(PNL!$A$1,"PRST-BNS-SALES",PNL!$B$1))</f>
        <v>6630</v>
      </c>
      <c r="R22" s="21" t="s">
        <v>27</v>
      </c>
      <c r="S22" s="21" t="s">
        <v>28</v>
      </c>
      <c r="V22" s="55"/>
      <c r="W22" s="55"/>
      <c r="X22" s="56"/>
      <c r="Y22" s="23"/>
      <c r="Z22" s="53"/>
      <c r="AB22" s="46"/>
    </row>
    <row r="23" ht="15.75" customHeight="1">
      <c r="A23" s="26" t="s">
        <v>21</v>
      </c>
      <c r="B23" s="27">
        <v>45940.0</v>
      </c>
      <c r="C23" s="16" t="s">
        <v>104</v>
      </c>
      <c r="D23" s="54">
        <v>43679.0</v>
      </c>
      <c r="E23" s="26">
        <v>7.0</v>
      </c>
      <c r="F23" s="21" t="s">
        <v>105</v>
      </c>
      <c r="G23" s="30">
        <v>8.2147648981E10</v>
      </c>
      <c r="H23" s="31" t="s">
        <v>106</v>
      </c>
      <c r="I23" s="21" t="s">
        <v>61</v>
      </c>
      <c r="J23" s="48" t="s">
        <v>107</v>
      </c>
      <c r="K23" s="21">
        <v>5.0</v>
      </c>
      <c r="L23" s="21"/>
      <c r="M23" s="21" t="s">
        <v>30</v>
      </c>
      <c r="N23" s="35">
        <v>1000000.0</v>
      </c>
      <c r="O23" s="33">
        <v>0.0</v>
      </c>
      <c r="P23" s="33">
        <f>N23*(SUMIF(PNL!$A$2,"PRST-GCP",PNL!$B$2))</f>
        <v>350000</v>
      </c>
      <c r="Q23" s="19">
        <f>(N23-O23-P23)*(SUMIF(PNL!$A$1,"PRST-BNS-SALES",PNL!$B$1))</f>
        <v>44200</v>
      </c>
      <c r="R23" s="21" t="s">
        <v>27</v>
      </c>
      <c r="S23" s="21" t="s">
        <v>108</v>
      </c>
      <c r="V23" s="55"/>
      <c r="W23" s="55"/>
      <c r="X23" s="56"/>
      <c r="Y23" s="23"/>
      <c r="Z23" s="53"/>
      <c r="AB23" s="46"/>
    </row>
    <row r="24" ht="15.75" customHeight="1">
      <c r="A24" s="26" t="s">
        <v>21</v>
      </c>
      <c r="B24" s="27">
        <v>45949.0</v>
      </c>
      <c r="C24" s="16" t="s">
        <v>109</v>
      </c>
      <c r="D24" s="26" t="s">
        <v>110</v>
      </c>
      <c r="E24" s="26">
        <v>7.0</v>
      </c>
      <c r="F24" s="26" t="s">
        <v>111</v>
      </c>
      <c r="G24" s="30" t="s">
        <v>112</v>
      </c>
      <c r="H24" s="31" t="s">
        <v>113</v>
      </c>
      <c r="I24" s="21" t="s">
        <v>47</v>
      </c>
      <c r="J24" s="45" t="s">
        <v>114</v>
      </c>
      <c r="K24" s="21">
        <v>2.0</v>
      </c>
      <c r="L24" s="21"/>
      <c r="M24" s="21" t="s">
        <v>31</v>
      </c>
      <c r="N24" s="35">
        <v>1940000.0</v>
      </c>
      <c r="O24" s="33">
        <v>0.0</v>
      </c>
      <c r="P24" s="33">
        <f>N24*(SUMIF(PNL!$A$2,"PRST-GCP",PNL!$B$2))</f>
        <v>679000</v>
      </c>
      <c r="Q24" s="19">
        <f>(N24-O24-P24)*(SUMIF(PNL!$A$1,"PRST-BNS-SALES",PNL!$B$1))</f>
        <v>85748</v>
      </c>
      <c r="R24" s="21" t="s">
        <v>27</v>
      </c>
      <c r="S24" s="21" t="s">
        <v>28</v>
      </c>
      <c r="V24" s="55"/>
      <c r="W24" s="55"/>
      <c r="X24" s="56"/>
      <c r="Y24" s="23"/>
      <c r="Z24" s="53"/>
      <c r="AB24" s="46"/>
    </row>
    <row r="25" ht="15.75" customHeight="1">
      <c r="A25" s="26" t="s">
        <v>20</v>
      </c>
      <c r="B25" s="15"/>
      <c r="C25" s="16" t="s">
        <v>115</v>
      </c>
      <c r="D25" s="29"/>
      <c r="E25" s="29"/>
      <c r="F25" s="21"/>
      <c r="G25" s="30"/>
      <c r="H25" s="31"/>
      <c r="I25" s="21"/>
      <c r="J25" s="32"/>
      <c r="K25" s="21"/>
      <c r="L25" s="21"/>
      <c r="M25" s="21" t="s">
        <v>26</v>
      </c>
      <c r="N25" s="19">
        <v>5100000.0</v>
      </c>
      <c r="O25" s="33">
        <v>0.0</v>
      </c>
      <c r="P25" s="49">
        <v>1800000.0</v>
      </c>
      <c r="Q25" s="19">
        <f>(N25-O25-P25)*(SUMIF(PNL!$A$1,"PRST-BNS-SALES",PNL!$B$1))</f>
        <v>224400</v>
      </c>
      <c r="R25" s="21" t="s">
        <v>84</v>
      </c>
      <c r="S25" s="21" t="s">
        <v>85</v>
      </c>
      <c r="V25" s="55"/>
      <c r="W25" s="55"/>
      <c r="X25" s="56"/>
      <c r="Y25" s="23"/>
      <c r="Z25" s="53"/>
      <c r="AB25" s="46"/>
    </row>
    <row r="26" ht="15.75" customHeight="1">
      <c r="A26" s="26" t="s">
        <v>21</v>
      </c>
      <c r="B26" s="27">
        <v>45904.0</v>
      </c>
      <c r="C26" s="51" t="s">
        <v>116</v>
      </c>
      <c r="D26" s="29"/>
      <c r="E26" s="29"/>
      <c r="F26" s="21" t="s">
        <v>117</v>
      </c>
      <c r="G26" s="30"/>
      <c r="H26" s="31"/>
      <c r="I26" s="21"/>
      <c r="J26" s="32"/>
      <c r="K26" s="21"/>
      <c r="L26" s="21"/>
      <c r="M26" s="21" t="s">
        <v>26</v>
      </c>
      <c r="N26" s="35">
        <v>2350000.0</v>
      </c>
      <c r="O26" s="19">
        <v>0.0</v>
      </c>
      <c r="P26" s="33">
        <f>N26*(SUMIF(PNL!$A$2,"PRST-GCP",PNL!$B$2))</f>
        <v>822500</v>
      </c>
      <c r="Q26" s="19">
        <f>(N26-O26-P26)*(SUMIF(PNL!$A$1,"PRST-BNS-SALES",PNL!$B$1))</f>
        <v>103870</v>
      </c>
      <c r="R26" s="21" t="s">
        <v>27</v>
      </c>
      <c r="S26" s="21" t="s">
        <v>118</v>
      </c>
      <c r="V26" s="55"/>
      <c r="W26" s="55"/>
      <c r="X26" s="56"/>
      <c r="Y26" s="23"/>
      <c r="Z26" s="53"/>
      <c r="AB26" s="46"/>
      <c r="AC26" s="46"/>
      <c r="AD26" s="46"/>
      <c r="AE26" s="46"/>
      <c r="AF26" s="46"/>
      <c r="AG26" s="46"/>
      <c r="AH26" s="46"/>
      <c r="AI26" s="46"/>
      <c r="AJ26" s="46"/>
      <c r="AK26" s="46"/>
      <c r="AL26" s="46"/>
      <c r="AM26" s="46"/>
      <c r="AN26" s="46"/>
      <c r="AO26" s="46"/>
      <c r="AP26" s="46"/>
      <c r="AQ26" s="46"/>
    </row>
    <row r="27" ht="15.75" customHeight="1">
      <c r="A27" s="26" t="s">
        <v>21</v>
      </c>
      <c r="B27" s="27">
        <v>46046.0</v>
      </c>
      <c r="C27" s="51" t="s">
        <v>119</v>
      </c>
      <c r="D27" s="29"/>
      <c r="E27" s="29"/>
      <c r="F27" s="21"/>
      <c r="G27" s="30"/>
      <c r="H27" s="31"/>
      <c r="I27" s="21"/>
      <c r="J27" s="32"/>
      <c r="K27" s="21"/>
      <c r="L27" s="21"/>
      <c r="M27" s="21" t="s">
        <v>26</v>
      </c>
      <c r="N27" s="35">
        <v>450000.0</v>
      </c>
      <c r="O27" s="19">
        <v>0.0</v>
      </c>
      <c r="P27" s="33">
        <f>N27*(SUMIF(PNL!$A$2,"PRST-GCP",PNL!$B$2))</f>
        <v>157500</v>
      </c>
      <c r="Q27" s="19">
        <f>(N27-O27-P27)*(SUMIF(PNL!$A$1,"PRST-BNS-SALES",PNL!$B$1))</f>
        <v>19890</v>
      </c>
      <c r="R27" s="21" t="s">
        <v>27</v>
      </c>
      <c r="S27" s="21" t="s">
        <v>120</v>
      </c>
      <c r="V27" s="55"/>
      <c r="W27" s="55"/>
      <c r="X27" s="56"/>
      <c r="Y27" s="23"/>
      <c r="Z27" s="53"/>
      <c r="AB27" s="46"/>
      <c r="AC27" s="46"/>
      <c r="AD27" s="46"/>
      <c r="AE27" s="46"/>
      <c r="AF27" s="46"/>
      <c r="AG27" s="46"/>
      <c r="AH27" s="46"/>
      <c r="AI27" s="46"/>
      <c r="AJ27" s="46"/>
      <c r="AK27" s="46"/>
      <c r="AL27" s="46"/>
      <c r="AM27" s="46"/>
      <c r="AN27" s="46"/>
      <c r="AO27" s="46"/>
      <c r="AP27" s="46"/>
      <c r="AQ27" s="46"/>
    </row>
    <row r="28" ht="15.75" customHeight="1">
      <c r="A28" s="26" t="s">
        <v>21</v>
      </c>
      <c r="B28" s="27">
        <v>45986.0</v>
      </c>
      <c r="C28" s="16" t="s">
        <v>121</v>
      </c>
      <c r="D28" s="26" t="s">
        <v>122</v>
      </c>
      <c r="E28" s="26">
        <v>4.0</v>
      </c>
      <c r="F28" s="21">
        <v>8.1222888717E10</v>
      </c>
      <c r="G28" s="30">
        <v>8.1222888717E10</v>
      </c>
      <c r="H28" s="31" t="s">
        <v>123</v>
      </c>
      <c r="I28" s="21" t="s">
        <v>90</v>
      </c>
      <c r="J28" s="45" t="s">
        <v>124</v>
      </c>
      <c r="K28" s="21">
        <v>1.0</v>
      </c>
      <c r="L28" s="21"/>
      <c r="M28" s="21" t="s">
        <v>30</v>
      </c>
      <c r="N28" s="35">
        <v>390000.0</v>
      </c>
      <c r="O28" s="19">
        <v>0.0</v>
      </c>
      <c r="P28" s="33">
        <f>N28*(SUMIF(PNL!$A$2,"PRST-GCP",PNL!$B$2))</f>
        <v>136500</v>
      </c>
      <c r="Q28" s="19">
        <f>(N28-O28-P28)*(SUMIF(PNL!$A$1,"PRST-BNS-SALES",PNL!$B$1))</f>
        <v>17238</v>
      </c>
      <c r="R28" s="21" t="s">
        <v>125</v>
      </c>
      <c r="S28" s="21" t="s">
        <v>126</v>
      </c>
      <c r="V28" s="55"/>
      <c r="W28" s="55"/>
      <c r="X28" s="56"/>
      <c r="Y28" s="23"/>
      <c r="Z28" s="53"/>
      <c r="AB28" s="46"/>
      <c r="AC28" s="46"/>
      <c r="AD28" s="46"/>
      <c r="AE28" s="46"/>
      <c r="AF28" s="46"/>
      <c r="AG28" s="46"/>
      <c r="AH28" s="46"/>
      <c r="AI28" s="46"/>
      <c r="AJ28" s="46"/>
      <c r="AK28" s="46"/>
      <c r="AL28" s="46"/>
      <c r="AM28" s="46"/>
      <c r="AN28" s="46"/>
      <c r="AO28" s="46"/>
      <c r="AP28" s="46"/>
      <c r="AQ28" s="46"/>
    </row>
    <row r="29" ht="15.75" customHeight="1">
      <c r="A29" s="26" t="s">
        <v>20</v>
      </c>
      <c r="B29" s="15"/>
      <c r="C29" s="16" t="s">
        <v>127</v>
      </c>
      <c r="D29" s="29" t="s">
        <v>128</v>
      </c>
      <c r="E29" s="29"/>
      <c r="F29" s="21" t="s">
        <v>129</v>
      </c>
      <c r="G29" s="30">
        <v>8.174748101E9</v>
      </c>
      <c r="H29" s="31"/>
      <c r="I29" s="21" t="s">
        <v>47</v>
      </c>
      <c r="J29" s="32" t="s">
        <v>130</v>
      </c>
      <c r="K29" s="21">
        <v>1.0</v>
      </c>
      <c r="L29" s="21"/>
      <c r="M29" s="21" t="s">
        <v>30</v>
      </c>
      <c r="N29" s="19">
        <v>2890000.0</v>
      </c>
      <c r="O29" s="19">
        <v>0.0</v>
      </c>
      <c r="P29" s="20">
        <v>750000.0</v>
      </c>
      <c r="Q29" s="19">
        <f>(N29-O29-P29)*(SUMIF(PNL!$A$1,"PRST-BNS-SALES",PNL!$B$1))</f>
        <v>145520</v>
      </c>
      <c r="R29" s="21" t="s">
        <v>27</v>
      </c>
      <c r="S29" s="21" t="s">
        <v>28</v>
      </c>
      <c r="V29" s="55"/>
      <c r="W29" s="55"/>
      <c r="X29" s="56"/>
      <c r="Y29" s="23"/>
      <c r="Z29" s="53"/>
      <c r="AB29" s="46"/>
      <c r="AC29" s="46"/>
      <c r="AD29" s="46"/>
      <c r="AE29" s="46"/>
      <c r="AF29" s="46"/>
      <c r="AG29" s="46"/>
      <c r="AH29" s="46"/>
      <c r="AI29" s="46"/>
      <c r="AJ29" s="46"/>
      <c r="AK29" s="46"/>
      <c r="AL29" s="46"/>
      <c r="AM29" s="46"/>
      <c r="AN29" s="46"/>
      <c r="AO29" s="46"/>
      <c r="AP29" s="46"/>
      <c r="AQ29" s="46"/>
    </row>
    <row r="30" ht="15.75" customHeight="1">
      <c r="A30" s="26" t="s">
        <v>20</v>
      </c>
      <c r="B30" s="15"/>
      <c r="C30" s="16" t="s">
        <v>131</v>
      </c>
      <c r="D30" s="29" t="s">
        <v>132</v>
      </c>
      <c r="E30" s="29">
        <v>6.0</v>
      </c>
      <c r="F30" s="21" t="s">
        <v>133</v>
      </c>
      <c r="G30" s="30"/>
      <c r="H30" s="31"/>
      <c r="I30" s="21" t="s">
        <v>47</v>
      </c>
      <c r="J30" s="32" t="s">
        <v>134</v>
      </c>
      <c r="K30" s="21">
        <v>2.0</v>
      </c>
      <c r="L30" s="21"/>
      <c r="M30" s="21" t="s">
        <v>31</v>
      </c>
      <c r="N30" s="19">
        <v>1900000.0</v>
      </c>
      <c r="O30" s="19">
        <v>0.0</v>
      </c>
      <c r="P30" s="20">
        <v>500000.0</v>
      </c>
      <c r="Q30" s="19">
        <f>(N30-O30-P30)*(SUMIF(PNL!$A$1,"PRST-BNS-SALES",PNL!$B$1))</f>
        <v>95200</v>
      </c>
      <c r="R30" s="21" t="s">
        <v>135</v>
      </c>
      <c r="S30" s="21" t="s">
        <v>136</v>
      </c>
      <c r="V30" s="55"/>
      <c r="W30" s="55"/>
      <c r="X30" s="56"/>
      <c r="Y30" s="23"/>
      <c r="Z30" s="53"/>
      <c r="AB30" s="46"/>
      <c r="AC30" s="46"/>
      <c r="AD30" s="46"/>
      <c r="AE30" s="46"/>
      <c r="AF30" s="46"/>
      <c r="AG30" s="46"/>
      <c r="AH30" s="46"/>
      <c r="AI30" s="46"/>
      <c r="AJ30" s="46"/>
      <c r="AK30" s="46"/>
      <c r="AL30" s="46"/>
      <c r="AM30" s="46"/>
      <c r="AN30" s="46"/>
      <c r="AO30" s="46"/>
      <c r="AP30" s="46"/>
      <c r="AQ30" s="46"/>
    </row>
    <row r="31" ht="15.75" customHeight="1">
      <c r="A31" s="26" t="s">
        <v>20</v>
      </c>
      <c r="B31" s="15"/>
      <c r="C31" s="16" t="s">
        <v>137</v>
      </c>
      <c r="D31" s="29" t="s">
        <v>138</v>
      </c>
      <c r="E31" s="29">
        <v>6.0</v>
      </c>
      <c r="F31" s="21" t="s">
        <v>139</v>
      </c>
      <c r="G31" s="30">
        <v>8.2251323898E10</v>
      </c>
      <c r="H31" s="31" t="s">
        <v>140</v>
      </c>
      <c r="I31" s="21" t="s">
        <v>47</v>
      </c>
      <c r="J31" s="32" t="s">
        <v>141</v>
      </c>
      <c r="K31" s="21"/>
      <c r="L31" s="21" t="s">
        <v>142</v>
      </c>
      <c r="M31" s="21" t="s">
        <v>26</v>
      </c>
      <c r="N31" s="35">
        <v>2100000.0</v>
      </c>
      <c r="O31" s="19">
        <v>220000.0</v>
      </c>
      <c r="P31" s="20">
        <v>500000.0</v>
      </c>
      <c r="Q31" s="19">
        <f>(N31-O31-P31)*(SUMIF(PNL!$A$1,"PRST-BNS-SALES",PNL!$B$1))</f>
        <v>93840</v>
      </c>
      <c r="R31" s="21" t="s">
        <v>135</v>
      </c>
      <c r="S31" s="21" t="s">
        <v>143</v>
      </c>
      <c r="V31" s="55"/>
      <c r="W31" s="55"/>
      <c r="X31" s="56"/>
      <c r="Y31" s="23"/>
      <c r="Z31" s="53"/>
      <c r="AB31" s="46"/>
      <c r="AC31" s="46"/>
      <c r="AD31" s="46"/>
      <c r="AE31" s="46"/>
      <c r="AF31" s="46"/>
      <c r="AG31" s="46"/>
      <c r="AH31" s="46"/>
      <c r="AI31" s="46"/>
      <c r="AJ31" s="46"/>
      <c r="AK31" s="46"/>
      <c r="AL31" s="46"/>
      <c r="AM31" s="46"/>
      <c r="AN31" s="46"/>
      <c r="AO31" s="46"/>
      <c r="AP31" s="46"/>
      <c r="AQ31" s="46"/>
    </row>
    <row r="32" ht="15.75" customHeight="1">
      <c r="A32" s="26" t="s">
        <v>20</v>
      </c>
      <c r="B32" s="15"/>
      <c r="C32" s="16" t="s">
        <v>144</v>
      </c>
      <c r="D32" s="29" t="s">
        <v>145</v>
      </c>
      <c r="E32" s="29">
        <v>6.0</v>
      </c>
      <c r="F32" s="21" t="s">
        <v>146</v>
      </c>
      <c r="G32" s="30">
        <v>8.2251323898E10</v>
      </c>
      <c r="H32" s="31"/>
      <c r="I32" s="21" t="s">
        <v>147</v>
      </c>
      <c r="J32" s="32" t="s">
        <v>148</v>
      </c>
      <c r="K32" s="21"/>
      <c r="L32" s="21" t="s">
        <v>142</v>
      </c>
      <c r="M32" s="21" t="s">
        <v>26</v>
      </c>
      <c r="N32" s="35">
        <v>2550000.0</v>
      </c>
      <c r="O32" s="19">
        <v>180000.0</v>
      </c>
      <c r="P32" s="20">
        <v>500000.0</v>
      </c>
      <c r="Q32" s="19">
        <f>(N32-O32-P32)*(SUMIF(PNL!$A$1,"PRST-BNS-SALES",PNL!$B$1))</f>
        <v>127160</v>
      </c>
      <c r="R32" s="21" t="s">
        <v>135</v>
      </c>
      <c r="S32" s="21" t="s">
        <v>143</v>
      </c>
      <c r="V32" s="55"/>
      <c r="W32" s="55"/>
      <c r="X32" s="56"/>
      <c r="Y32" s="23"/>
      <c r="Z32" s="53"/>
      <c r="AB32" s="59"/>
      <c r="AC32" s="60"/>
      <c r="AD32" s="60"/>
      <c r="AE32" s="60"/>
      <c r="AF32" s="60"/>
      <c r="AG32" s="60"/>
      <c r="AH32" s="60"/>
      <c r="AI32" s="60"/>
      <c r="AJ32" s="60"/>
      <c r="AK32" s="60"/>
      <c r="AL32" s="60"/>
      <c r="AM32" s="60"/>
      <c r="AN32" s="60"/>
      <c r="AO32" s="60"/>
      <c r="AP32" s="60"/>
      <c r="AQ32" s="60"/>
    </row>
    <row r="33" ht="15.75" customHeight="1">
      <c r="A33" s="26" t="s">
        <v>20</v>
      </c>
      <c r="B33" s="15"/>
      <c r="C33" s="16" t="s">
        <v>149</v>
      </c>
      <c r="D33" s="61">
        <v>43625.0</v>
      </c>
      <c r="E33" s="29">
        <v>4.0</v>
      </c>
      <c r="F33" s="21" t="s">
        <v>150</v>
      </c>
      <c r="G33" s="30" t="s">
        <v>151</v>
      </c>
      <c r="H33" s="31" t="s">
        <v>152</v>
      </c>
      <c r="I33" s="21" t="s">
        <v>153</v>
      </c>
      <c r="J33" s="48" t="s">
        <v>154</v>
      </c>
      <c r="K33" s="21">
        <v>1.0</v>
      </c>
      <c r="L33" s="21"/>
      <c r="M33" s="21" t="s">
        <v>30</v>
      </c>
      <c r="N33" s="35">
        <v>3450000.0</v>
      </c>
      <c r="O33" s="19">
        <v>0.0</v>
      </c>
      <c r="P33" s="62">
        <v>500000.0</v>
      </c>
      <c r="Q33" s="19">
        <f>(N33-O33-P33)*(SUMIF(PNL!$A$1,"PRST-BNS-SALES",PNL!$B$1))</f>
        <v>200600</v>
      </c>
      <c r="R33" s="21" t="s">
        <v>27</v>
      </c>
      <c r="S33" s="21" t="s">
        <v>28</v>
      </c>
      <c r="V33" s="55"/>
      <c r="W33" s="55"/>
      <c r="X33" s="56"/>
      <c r="Y33" s="23"/>
      <c r="Z33" s="53"/>
      <c r="AB33" s="46"/>
      <c r="AC33" s="46"/>
      <c r="AD33" s="46"/>
      <c r="AE33" s="46"/>
      <c r="AF33" s="46"/>
      <c r="AG33" s="46"/>
      <c r="AH33" s="46"/>
      <c r="AI33" s="46"/>
      <c r="AJ33" s="46"/>
      <c r="AK33" s="46"/>
      <c r="AL33" s="46"/>
      <c r="AM33" s="46"/>
      <c r="AN33" s="46"/>
      <c r="AO33" s="46"/>
      <c r="AP33" s="46"/>
      <c r="AQ33" s="46"/>
    </row>
    <row r="34" ht="15.75" customHeight="1">
      <c r="A34" s="26" t="s">
        <v>21</v>
      </c>
      <c r="B34" s="27">
        <v>46284.0</v>
      </c>
      <c r="C34" s="16" t="s">
        <v>155</v>
      </c>
      <c r="D34" s="29" t="s">
        <v>156</v>
      </c>
      <c r="E34" s="29">
        <v>4.0</v>
      </c>
      <c r="F34" s="21" t="s">
        <v>157</v>
      </c>
      <c r="G34" s="30" t="s">
        <v>158</v>
      </c>
      <c r="H34" s="31" t="s">
        <v>159</v>
      </c>
      <c r="I34" s="21" t="s">
        <v>90</v>
      </c>
      <c r="J34" s="45" t="s">
        <v>160</v>
      </c>
      <c r="K34" s="21">
        <v>5.0</v>
      </c>
      <c r="L34" s="21"/>
      <c r="M34" s="21" t="s">
        <v>30</v>
      </c>
      <c r="N34" s="35">
        <v>1090000.0</v>
      </c>
      <c r="O34" s="19">
        <v>0.0</v>
      </c>
      <c r="P34" s="33">
        <f>N34*(SUMIF(PNL!$A$2,"PRST-GCP",PNL!$B$2))</f>
        <v>381500</v>
      </c>
      <c r="Q34" s="19">
        <f>(N34-O34-P34)*(SUMIF(PNL!$A$1,"PRST-BNS-SALES",PNL!$B$1))</f>
        <v>48178</v>
      </c>
      <c r="R34" s="21" t="s">
        <v>161</v>
      </c>
      <c r="S34" s="21" t="s">
        <v>162</v>
      </c>
      <c r="V34" s="55"/>
      <c r="W34" s="55"/>
      <c r="X34" s="56"/>
      <c r="Y34" s="23"/>
      <c r="Z34" s="53"/>
      <c r="AB34" s="46"/>
      <c r="AC34" s="46"/>
      <c r="AD34" s="46"/>
      <c r="AE34" s="46"/>
      <c r="AF34" s="46"/>
      <c r="AG34" s="46"/>
      <c r="AH34" s="46"/>
      <c r="AI34" s="46"/>
      <c r="AJ34" s="46"/>
      <c r="AK34" s="46"/>
      <c r="AL34" s="46"/>
      <c r="AM34" s="46"/>
      <c r="AN34" s="46"/>
      <c r="AO34" s="46"/>
      <c r="AP34" s="46"/>
      <c r="AQ34" s="46"/>
    </row>
    <row r="35" ht="15.75" customHeight="1">
      <c r="A35" s="26" t="s">
        <v>20</v>
      </c>
      <c r="B35" s="15"/>
      <c r="C35" s="16" t="s">
        <v>163</v>
      </c>
      <c r="D35" s="29" t="s">
        <v>164</v>
      </c>
      <c r="E35" s="29">
        <v>7.0</v>
      </c>
      <c r="F35" s="21" t="s">
        <v>165</v>
      </c>
      <c r="G35" s="30">
        <v>8.1916399601E10</v>
      </c>
      <c r="H35" s="31" t="s">
        <v>166</v>
      </c>
      <c r="I35" s="21" t="s">
        <v>47</v>
      </c>
      <c r="J35" s="32" t="s">
        <v>167</v>
      </c>
      <c r="K35" s="21">
        <v>2.0</v>
      </c>
      <c r="L35" s="21"/>
      <c r="M35" s="21" t="s">
        <v>31</v>
      </c>
      <c r="N35" s="19">
        <v>2050000.0</v>
      </c>
      <c r="O35" s="19">
        <v>0.0</v>
      </c>
      <c r="P35" s="62">
        <v>500000.0</v>
      </c>
      <c r="Q35" s="19">
        <f>(N35-O35-P35)*(SUMIF(PNL!$A$1,"PRST-BNS-SALES",PNL!$B$1))</f>
        <v>105400</v>
      </c>
      <c r="R35" s="21" t="s">
        <v>27</v>
      </c>
      <c r="S35" s="21" t="s">
        <v>28</v>
      </c>
      <c r="V35" s="55"/>
      <c r="W35" s="55"/>
      <c r="X35" s="56"/>
      <c r="Y35" s="23"/>
      <c r="Z35" s="53"/>
      <c r="AB35" s="46"/>
      <c r="AC35" s="46"/>
      <c r="AD35" s="46"/>
      <c r="AE35" s="46"/>
      <c r="AF35" s="46"/>
      <c r="AG35" s="46"/>
      <c r="AH35" s="46"/>
      <c r="AI35" s="46"/>
      <c r="AJ35" s="46"/>
      <c r="AK35" s="46"/>
      <c r="AL35" s="46"/>
      <c r="AM35" s="46"/>
      <c r="AN35" s="46"/>
      <c r="AO35" s="46"/>
      <c r="AP35" s="46"/>
      <c r="AQ35" s="46"/>
    </row>
    <row r="36" ht="16.5" customHeight="1">
      <c r="A36" s="26" t="s">
        <v>21</v>
      </c>
      <c r="B36" s="27">
        <v>46054.0</v>
      </c>
      <c r="C36" s="16" t="s">
        <v>168</v>
      </c>
      <c r="D36" s="26" t="s">
        <v>169</v>
      </c>
      <c r="E36" s="26">
        <v>7.0</v>
      </c>
      <c r="F36" s="21" t="s">
        <v>170</v>
      </c>
      <c r="G36" s="30">
        <v>8.2145074313E10</v>
      </c>
      <c r="H36" s="31" t="s">
        <v>171</v>
      </c>
      <c r="I36" s="21" t="s">
        <v>47</v>
      </c>
      <c r="J36" s="45" t="s">
        <v>172</v>
      </c>
      <c r="K36" s="21">
        <v>3.0</v>
      </c>
      <c r="L36" s="21"/>
      <c r="M36" s="21" t="s">
        <v>31</v>
      </c>
      <c r="N36" s="35">
        <v>1600000.0</v>
      </c>
      <c r="O36" s="19">
        <v>0.0</v>
      </c>
      <c r="P36" s="33">
        <f>N36*(SUMIF(PNL!$A$2,"PRST-GCP",PNL!$B$2))</f>
        <v>560000</v>
      </c>
      <c r="Q36" s="19">
        <f>(N36-O36-P36)*(SUMIF(PNL!$A$1,"PRST-BNS-SALES",PNL!$B$1))</f>
        <v>70720</v>
      </c>
      <c r="R36" s="21" t="s">
        <v>27</v>
      </c>
      <c r="S36" s="21" t="s">
        <v>120</v>
      </c>
      <c r="V36" s="55"/>
      <c r="W36" s="55"/>
      <c r="X36" s="56"/>
      <c r="Y36" s="23"/>
      <c r="Z36" s="53"/>
      <c r="AB36" s="59"/>
      <c r="AC36" s="60"/>
      <c r="AD36" s="60"/>
      <c r="AE36" s="60"/>
      <c r="AF36" s="60"/>
      <c r="AG36" s="60"/>
      <c r="AH36" s="60"/>
      <c r="AI36" s="60"/>
      <c r="AJ36" s="60"/>
      <c r="AK36" s="60"/>
      <c r="AL36" s="60"/>
      <c r="AM36" s="60"/>
      <c r="AN36" s="60"/>
      <c r="AO36" s="60"/>
      <c r="AP36" s="60"/>
      <c r="AQ36" s="60"/>
    </row>
    <row r="37" ht="17.25" customHeight="1">
      <c r="A37" s="26" t="s">
        <v>20</v>
      </c>
      <c r="B37" s="15"/>
      <c r="C37" s="16" t="s">
        <v>173</v>
      </c>
      <c r="D37" s="50">
        <v>43109.0</v>
      </c>
      <c r="E37" s="29">
        <v>10.0</v>
      </c>
      <c r="F37" s="21" t="s">
        <v>174</v>
      </c>
      <c r="G37" s="30"/>
      <c r="H37" s="31"/>
      <c r="I37" s="21" t="s">
        <v>61</v>
      </c>
      <c r="J37" s="32" t="s">
        <v>175</v>
      </c>
      <c r="K37" s="21">
        <v>1.0</v>
      </c>
      <c r="L37" s="21"/>
      <c r="M37" s="21" t="s">
        <v>26</v>
      </c>
      <c r="N37" s="35">
        <v>5300000.0</v>
      </c>
      <c r="O37" s="19">
        <v>0.0</v>
      </c>
      <c r="P37" s="63">
        <v>750000.0</v>
      </c>
      <c r="Q37" s="19">
        <f>(N37-O37-P37)*(SUMIF(PNL!$A$1,"PRST-BNS-SALES",PNL!$B$1))</f>
        <v>309400</v>
      </c>
      <c r="R37" s="21" t="s">
        <v>176</v>
      </c>
      <c r="S37" s="21" t="s">
        <v>177</v>
      </c>
      <c r="V37" s="55"/>
      <c r="W37" s="55"/>
      <c r="X37" s="56"/>
      <c r="Y37" s="23"/>
      <c r="Z37" s="53"/>
      <c r="AB37" s="59"/>
      <c r="AC37" s="60"/>
      <c r="AD37" s="60"/>
      <c r="AE37" s="60"/>
      <c r="AF37" s="60"/>
      <c r="AG37" s="60"/>
      <c r="AH37" s="60"/>
      <c r="AI37" s="60"/>
      <c r="AJ37" s="60"/>
      <c r="AK37" s="60"/>
      <c r="AL37" s="60"/>
      <c r="AM37" s="60"/>
      <c r="AN37" s="60"/>
      <c r="AO37" s="60"/>
      <c r="AP37" s="60"/>
      <c r="AQ37" s="60"/>
    </row>
    <row r="38" ht="17.25" customHeight="1">
      <c r="A38" s="26" t="s">
        <v>20</v>
      </c>
      <c r="B38" s="15"/>
      <c r="C38" s="16" t="s">
        <v>178</v>
      </c>
      <c r="D38" s="29"/>
      <c r="E38" s="29"/>
      <c r="F38" s="21" t="s">
        <v>179</v>
      </c>
      <c r="G38" s="30"/>
      <c r="H38" s="31"/>
      <c r="I38" s="21"/>
      <c r="J38" s="32" t="s">
        <v>180</v>
      </c>
      <c r="K38" s="21">
        <v>1.0</v>
      </c>
      <c r="L38" s="21"/>
      <c r="M38" s="21" t="s">
        <v>26</v>
      </c>
      <c r="N38" s="35">
        <v>5400000.0</v>
      </c>
      <c r="O38" s="19">
        <v>0.0</v>
      </c>
      <c r="P38" s="20">
        <v>750000.0</v>
      </c>
      <c r="Q38" s="19">
        <f>(N38-O38-P38)*(SUMIF(PNL!$A$1,"PRST-BNS-SALES",PNL!$B$1))</f>
        <v>316200</v>
      </c>
      <c r="R38" s="21" t="s">
        <v>176</v>
      </c>
      <c r="S38" s="21" t="s">
        <v>177</v>
      </c>
      <c r="V38" s="55"/>
      <c r="W38" s="55"/>
      <c r="X38" s="56"/>
      <c r="Y38" s="23"/>
      <c r="Z38" s="53"/>
      <c r="AB38" s="59"/>
      <c r="AC38" s="60"/>
      <c r="AD38" s="60"/>
      <c r="AE38" s="60"/>
      <c r="AF38" s="60"/>
      <c r="AG38" s="60"/>
      <c r="AH38" s="60"/>
      <c r="AI38" s="60"/>
      <c r="AJ38" s="60"/>
      <c r="AK38" s="60"/>
      <c r="AL38" s="60"/>
      <c r="AM38" s="60"/>
      <c r="AN38" s="60"/>
      <c r="AO38" s="60"/>
      <c r="AP38" s="60"/>
      <c r="AQ38" s="60"/>
    </row>
    <row r="39" ht="15.75" customHeight="1">
      <c r="A39" s="26" t="s">
        <v>20</v>
      </c>
      <c r="B39" s="15"/>
      <c r="C39" s="51" t="s">
        <v>181</v>
      </c>
      <c r="D39" s="50">
        <v>43651.0</v>
      </c>
      <c r="E39" s="29">
        <v>1.0</v>
      </c>
      <c r="F39" s="21" t="s">
        <v>182</v>
      </c>
      <c r="G39" s="30"/>
      <c r="H39" s="31"/>
      <c r="I39" s="21" t="s">
        <v>47</v>
      </c>
      <c r="J39" s="32" t="s">
        <v>183</v>
      </c>
      <c r="K39" s="21">
        <v>3.0</v>
      </c>
      <c r="L39" s="21"/>
      <c r="M39" s="21" t="s">
        <v>26</v>
      </c>
      <c r="N39" s="35">
        <v>8950000.0</v>
      </c>
      <c r="O39" s="19">
        <v>0.0</v>
      </c>
      <c r="P39" s="20">
        <v>750000.0</v>
      </c>
      <c r="Q39" s="19">
        <f>(N39-O39-P39)*(SUMIF(PNL!$A$1,"PRST-BNS-SALES",PNL!$B$1))</f>
        <v>557600</v>
      </c>
      <c r="R39" s="21" t="s">
        <v>176</v>
      </c>
      <c r="S39" s="21" t="s">
        <v>177</v>
      </c>
      <c r="V39" s="55"/>
      <c r="W39" s="55"/>
      <c r="X39" s="56"/>
      <c r="Y39" s="23"/>
      <c r="Z39" s="53"/>
      <c r="AB39" s="46"/>
      <c r="AC39" s="46"/>
      <c r="AD39" s="46"/>
      <c r="AE39" s="46"/>
      <c r="AF39" s="46"/>
      <c r="AG39" s="46"/>
      <c r="AH39" s="46"/>
      <c r="AI39" s="46"/>
      <c r="AJ39" s="46"/>
      <c r="AK39" s="46"/>
      <c r="AL39" s="46"/>
      <c r="AM39" s="46"/>
      <c r="AN39" s="46"/>
      <c r="AO39" s="46"/>
      <c r="AP39" s="46"/>
      <c r="AQ39" s="46"/>
    </row>
    <row r="40" ht="15.75" customHeight="1">
      <c r="A40" s="26" t="s">
        <v>20</v>
      </c>
      <c r="B40" s="15"/>
      <c r="C40" s="16" t="s">
        <v>184</v>
      </c>
      <c r="D40" s="29"/>
      <c r="E40" s="29"/>
      <c r="F40" s="21"/>
      <c r="G40" s="30"/>
      <c r="H40" s="31" t="s">
        <v>185</v>
      </c>
      <c r="I40" s="21" t="s">
        <v>47</v>
      </c>
      <c r="J40" s="32"/>
      <c r="K40" s="21">
        <v>3.0</v>
      </c>
      <c r="L40" s="21"/>
      <c r="M40" s="21" t="s">
        <v>26</v>
      </c>
      <c r="N40" s="35">
        <v>3340000.0</v>
      </c>
      <c r="O40" s="19">
        <v>0.0</v>
      </c>
      <c r="P40" s="20">
        <v>750000.0</v>
      </c>
      <c r="Q40" s="19">
        <f>(N40-O40-P40)*(SUMIF(PNL!$A$1,"PRST-BNS-SALES",PNL!$B$1))</f>
        <v>176120</v>
      </c>
      <c r="R40" s="21" t="s">
        <v>176</v>
      </c>
      <c r="S40" s="21" t="s">
        <v>177</v>
      </c>
      <c r="V40" s="55"/>
      <c r="W40" s="55"/>
      <c r="X40" s="56"/>
      <c r="Y40" s="23"/>
      <c r="Z40" s="53"/>
      <c r="AB40" s="46"/>
      <c r="AC40" s="46"/>
      <c r="AD40" s="46"/>
      <c r="AE40" s="46"/>
      <c r="AF40" s="46"/>
      <c r="AG40" s="46"/>
      <c r="AH40" s="46"/>
      <c r="AI40" s="46"/>
      <c r="AJ40" s="46"/>
      <c r="AK40" s="46"/>
      <c r="AL40" s="46"/>
      <c r="AM40" s="46"/>
      <c r="AN40" s="46"/>
      <c r="AO40" s="46"/>
      <c r="AP40" s="46"/>
      <c r="AQ40" s="46"/>
    </row>
    <row r="41" ht="15.75" customHeight="1">
      <c r="A41" s="26" t="s">
        <v>20</v>
      </c>
      <c r="B41" s="15"/>
      <c r="C41" s="51" t="s">
        <v>186</v>
      </c>
      <c r="D41" s="29"/>
      <c r="E41" s="29"/>
      <c r="F41" s="21"/>
      <c r="G41" s="30"/>
      <c r="H41" s="31" t="s">
        <v>185</v>
      </c>
      <c r="I41" s="21" t="s">
        <v>47</v>
      </c>
      <c r="J41" s="32"/>
      <c r="K41" s="21">
        <v>3.0</v>
      </c>
      <c r="L41" s="21"/>
      <c r="M41" s="21" t="s">
        <v>26</v>
      </c>
      <c r="N41" s="35">
        <v>2940000.0</v>
      </c>
      <c r="O41" s="19">
        <v>0.0</v>
      </c>
      <c r="P41" s="20">
        <v>750000.0</v>
      </c>
      <c r="Q41" s="19">
        <f>(N41-O41-P41)*(SUMIF(PNL!$A$1,"PRST-BNS-SALES",PNL!$B$1))</f>
        <v>148920</v>
      </c>
      <c r="R41" s="21" t="s">
        <v>176</v>
      </c>
      <c r="S41" s="21" t="s">
        <v>177</v>
      </c>
      <c r="V41" s="55"/>
      <c r="W41" s="55"/>
      <c r="X41" s="56"/>
      <c r="Y41" s="23"/>
      <c r="Z41" s="53"/>
      <c r="AB41" s="46"/>
      <c r="AC41" s="46"/>
      <c r="AD41" s="46"/>
      <c r="AE41" s="46"/>
      <c r="AF41" s="46"/>
      <c r="AG41" s="46"/>
      <c r="AH41" s="46"/>
      <c r="AI41" s="46"/>
      <c r="AJ41" s="46"/>
      <c r="AK41" s="46"/>
      <c r="AL41" s="46"/>
      <c r="AM41" s="46"/>
      <c r="AN41" s="46"/>
      <c r="AO41" s="46"/>
      <c r="AP41" s="46"/>
      <c r="AQ41" s="46"/>
    </row>
    <row r="42" ht="15.75" customHeight="1">
      <c r="A42" s="26" t="s">
        <v>20</v>
      </c>
      <c r="B42" s="15"/>
      <c r="C42" s="51" t="s">
        <v>187</v>
      </c>
      <c r="D42" s="29"/>
      <c r="E42" s="29"/>
      <c r="F42" s="21"/>
      <c r="G42" s="30"/>
      <c r="H42" s="31" t="s">
        <v>185</v>
      </c>
      <c r="I42" s="21" t="s">
        <v>47</v>
      </c>
      <c r="J42" s="32"/>
      <c r="K42" s="21">
        <v>3.0</v>
      </c>
      <c r="L42" s="21"/>
      <c r="M42" s="21" t="s">
        <v>26</v>
      </c>
      <c r="N42" s="35">
        <v>2090000.0</v>
      </c>
      <c r="O42" s="19">
        <v>0.0</v>
      </c>
      <c r="P42" s="20">
        <v>750000.0</v>
      </c>
      <c r="Q42" s="19">
        <f>(N42-O42-P42)*(SUMIF(PNL!$A$1,"PRST-BNS-SALES",PNL!$B$1))</f>
        <v>91120</v>
      </c>
      <c r="R42" s="21" t="s">
        <v>176</v>
      </c>
      <c r="S42" s="21" t="s">
        <v>177</v>
      </c>
      <c r="V42" s="55"/>
      <c r="W42" s="55"/>
      <c r="X42" s="56"/>
      <c r="Y42" s="23"/>
      <c r="Z42" s="53"/>
      <c r="AB42" s="46"/>
      <c r="AC42" s="46"/>
      <c r="AD42" s="46"/>
      <c r="AE42" s="46"/>
      <c r="AF42" s="46"/>
      <c r="AG42" s="46"/>
      <c r="AH42" s="46"/>
      <c r="AI42" s="46"/>
      <c r="AJ42" s="46"/>
      <c r="AK42" s="46"/>
      <c r="AL42" s="46"/>
      <c r="AM42" s="46"/>
      <c r="AN42" s="46"/>
      <c r="AO42" s="46"/>
      <c r="AP42" s="46"/>
      <c r="AQ42" s="46"/>
    </row>
    <row r="43" ht="15.75" customHeight="1">
      <c r="A43" s="26" t="s">
        <v>20</v>
      </c>
      <c r="B43" s="15"/>
      <c r="C43" s="51" t="s">
        <v>188</v>
      </c>
      <c r="D43" s="29"/>
      <c r="E43" s="29"/>
      <c r="F43" s="21"/>
      <c r="G43" s="30"/>
      <c r="H43" s="31" t="s">
        <v>185</v>
      </c>
      <c r="I43" s="21" t="s">
        <v>47</v>
      </c>
      <c r="J43" s="32"/>
      <c r="K43" s="21">
        <v>3.0</v>
      </c>
      <c r="L43" s="21"/>
      <c r="M43" s="21" t="s">
        <v>26</v>
      </c>
      <c r="N43" s="35">
        <v>5190000.0</v>
      </c>
      <c r="O43" s="19">
        <v>0.0</v>
      </c>
      <c r="P43" s="20">
        <v>750000.0</v>
      </c>
      <c r="Q43" s="19">
        <f>(N43-O43-P43)*(SUMIF(PNL!$A$1,"PRST-BNS-SALES",PNL!$B$1))</f>
        <v>301920</v>
      </c>
      <c r="R43" s="21" t="s">
        <v>176</v>
      </c>
      <c r="S43" s="21" t="s">
        <v>177</v>
      </c>
      <c r="V43" s="55"/>
      <c r="W43" s="55"/>
      <c r="X43" s="56"/>
      <c r="Y43" s="23"/>
      <c r="Z43" s="53"/>
      <c r="AB43" s="46"/>
      <c r="AC43" s="46"/>
      <c r="AD43" s="46"/>
      <c r="AE43" s="46"/>
      <c r="AF43" s="46"/>
      <c r="AG43" s="46"/>
      <c r="AH43" s="46"/>
      <c r="AI43" s="46"/>
      <c r="AJ43" s="46"/>
      <c r="AK43" s="46"/>
      <c r="AL43" s="46"/>
      <c r="AM43" s="46"/>
      <c r="AN43" s="46"/>
      <c r="AO43" s="46"/>
      <c r="AP43" s="46"/>
      <c r="AQ43" s="46"/>
    </row>
    <row r="44" ht="15.75" customHeight="1">
      <c r="A44" s="26" t="s">
        <v>20</v>
      </c>
      <c r="B44" s="15"/>
      <c r="C44" s="51" t="s">
        <v>189</v>
      </c>
      <c r="D44" s="29"/>
      <c r="E44" s="29"/>
      <c r="F44" s="21"/>
      <c r="G44" s="30"/>
      <c r="H44" s="31" t="s">
        <v>185</v>
      </c>
      <c r="I44" s="21" t="s">
        <v>47</v>
      </c>
      <c r="J44" s="32"/>
      <c r="K44" s="21">
        <v>3.0</v>
      </c>
      <c r="L44" s="21"/>
      <c r="M44" s="21" t="s">
        <v>26</v>
      </c>
      <c r="N44" s="35">
        <v>2740000.0</v>
      </c>
      <c r="O44" s="19">
        <v>0.0</v>
      </c>
      <c r="P44" s="20">
        <v>750000.0</v>
      </c>
      <c r="Q44" s="19">
        <f>(N44-O44-P44)*(SUMIF(PNL!$A$1,"PRST-BNS-SALES",PNL!$B$1))</f>
        <v>135320</v>
      </c>
      <c r="R44" s="21" t="s">
        <v>176</v>
      </c>
      <c r="S44" s="21" t="s">
        <v>177</v>
      </c>
      <c r="V44" s="55"/>
      <c r="W44" s="55"/>
      <c r="X44" s="56"/>
      <c r="Y44" s="23"/>
      <c r="Z44" s="53"/>
      <c r="AB44" s="46"/>
      <c r="AC44" s="46"/>
      <c r="AD44" s="46"/>
      <c r="AE44" s="46"/>
      <c r="AF44" s="46"/>
      <c r="AG44" s="46"/>
      <c r="AH44" s="46"/>
      <c r="AI44" s="46"/>
      <c r="AJ44" s="46"/>
      <c r="AK44" s="46"/>
      <c r="AL44" s="46"/>
      <c r="AM44" s="46"/>
      <c r="AN44" s="46"/>
      <c r="AO44" s="46"/>
      <c r="AP44" s="46"/>
      <c r="AQ44" s="46"/>
    </row>
    <row r="45" ht="15.75" customHeight="1">
      <c r="A45" s="26" t="s">
        <v>20</v>
      </c>
      <c r="B45" s="15"/>
      <c r="C45" s="51" t="s">
        <v>190</v>
      </c>
      <c r="D45" s="29"/>
      <c r="E45" s="29"/>
      <c r="F45" s="21"/>
      <c r="G45" s="30"/>
      <c r="H45" s="31" t="s">
        <v>185</v>
      </c>
      <c r="I45" s="21" t="s">
        <v>47</v>
      </c>
      <c r="J45" s="32"/>
      <c r="K45" s="21">
        <v>3.0</v>
      </c>
      <c r="L45" s="21"/>
      <c r="M45" s="21" t="s">
        <v>26</v>
      </c>
      <c r="N45" s="35">
        <v>5490000.0</v>
      </c>
      <c r="O45" s="35">
        <v>908000.0</v>
      </c>
      <c r="P45" s="20">
        <v>750000.0</v>
      </c>
      <c r="Q45" s="19">
        <f>(N45-O45-P45)*(SUMIF(PNL!$A$1,"PRST-BNS-SALES",PNL!$B$1))</f>
        <v>260576</v>
      </c>
      <c r="R45" s="21" t="s">
        <v>176</v>
      </c>
      <c r="S45" s="21" t="s">
        <v>177</v>
      </c>
      <c r="V45" s="55"/>
      <c r="W45" s="55"/>
      <c r="X45" s="56"/>
      <c r="Y45" s="23"/>
      <c r="Z45" s="53"/>
      <c r="AB45" s="46"/>
      <c r="AC45" s="46"/>
      <c r="AD45" s="46"/>
      <c r="AE45" s="46"/>
      <c r="AF45" s="46"/>
      <c r="AG45" s="46"/>
      <c r="AH45" s="46"/>
      <c r="AI45" s="46"/>
      <c r="AJ45" s="46"/>
      <c r="AK45" s="46"/>
      <c r="AL45" s="46"/>
      <c r="AM45" s="46"/>
      <c r="AN45" s="46"/>
      <c r="AO45" s="46"/>
      <c r="AP45" s="46"/>
      <c r="AQ45" s="46"/>
    </row>
    <row r="46" ht="15.75" customHeight="1">
      <c r="A46" s="26" t="s">
        <v>20</v>
      </c>
      <c r="B46" s="15"/>
      <c r="C46" s="51" t="s">
        <v>191</v>
      </c>
      <c r="D46" s="29"/>
      <c r="E46" s="29"/>
      <c r="F46" s="21"/>
      <c r="G46" s="30"/>
      <c r="H46" s="31" t="s">
        <v>185</v>
      </c>
      <c r="I46" s="21" t="s">
        <v>47</v>
      </c>
      <c r="J46" s="32"/>
      <c r="K46" s="21">
        <v>3.0</v>
      </c>
      <c r="L46" s="21"/>
      <c r="M46" s="21" t="s">
        <v>26</v>
      </c>
      <c r="N46" s="35">
        <v>2140000.0</v>
      </c>
      <c r="O46" s="35">
        <v>238000.0</v>
      </c>
      <c r="P46" s="20">
        <v>750000.0</v>
      </c>
      <c r="Q46" s="19">
        <f>(N46-O46-P46)*(SUMIF(PNL!$A$1,"PRST-BNS-SALES",PNL!$B$1))</f>
        <v>78336</v>
      </c>
      <c r="R46" s="21" t="s">
        <v>176</v>
      </c>
      <c r="S46" s="21" t="s">
        <v>177</v>
      </c>
      <c r="V46" s="55"/>
      <c r="W46" s="55"/>
      <c r="X46" s="56"/>
      <c r="Y46" s="23"/>
      <c r="Z46" s="53"/>
      <c r="AB46" s="46"/>
      <c r="AC46" s="46"/>
      <c r="AD46" s="46"/>
      <c r="AE46" s="46"/>
      <c r="AF46" s="46"/>
      <c r="AG46" s="46"/>
      <c r="AH46" s="46"/>
      <c r="AI46" s="46"/>
      <c r="AJ46" s="46"/>
      <c r="AK46" s="46"/>
      <c r="AL46" s="46"/>
      <c r="AM46" s="46"/>
      <c r="AN46" s="46"/>
      <c r="AO46" s="46"/>
      <c r="AP46" s="46"/>
      <c r="AQ46" s="46"/>
    </row>
    <row r="47" ht="15.75" customHeight="1">
      <c r="A47" s="26" t="s">
        <v>20</v>
      </c>
      <c r="B47" s="15"/>
      <c r="C47" s="51" t="s">
        <v>192</v>
      </c>
      <c r="D47" s="29"/>
      <c r="E47" s="29"/>
      <c r="F47" s="21"/>
      <c r="G47" s="30"/>
      <c r="H47" s="31" t="s">
        <v>185</v>
      </c>
      <c r="I47" s="21" t="s">
        <v>47</v>
      </c>
      <c r="J47" s="32"/>
      <c r="K47" s="21">
        <v>3.0</v>
      </c>
      <c r="L47" s="21"/>
      <c r="M47" s="21" t="s">
        <v>26</v>
      </c>
      <c r="N47" s="35">
        <v>1990000.0</v>
      </c>
      <c r="O47" s="35">
        <v>208000.0</v>
      </c>
      <c r="P47" s="20">
        <v>750000.0</v>
      </c>
      <c r="Q47" s="19">
        <f>(N47-O47-P47)*(SUMIF(PNL!$A$1,"PRST-BNS-SALES",PNL!$B$1))</f>
        <v>70176</v>
      </c>
      <c r="R47" s="21" t="s">
        <v>176</v>
      </c>
      <c r="S47" s="21" t="s">
        <v>177</v>
      </c>
      <c r="V47" s="55"/>
      <c r="W47" s="55"/>
      <c r="X47" s="56"/>
      <c r="Y47" s="23"/>
      <c r="Z47" s="53"/>
      <c r="AB47" s="46"/>
      <c r="AC47" s="46"/>
      <c r="AD47" s="46"/>
      <c r="AE47" s="46"/>
      <c r="AF47" s="46"/>
      <c r="AG47" s="46"/>
      <c r="AH47" s="46"/>
      <c r="AI47" s="46"/>
      <c r="AJ47" s="46"/>
      <c r="AK47" s="46"/>
      <c r="AL47" s="46"/>
      <c r="AM47" s="46"/>
      <c r="AN47" s="46"/>
      <c r="AO47" s="46"/>
      <c r="AP47" s="46"/>
      <c r="AQ47" s="46"/>
    </row>
    <row r="48" ht="15.75" customHeight="1">
      <c r="A48" s="26" t="s">
        <v>21</v>
      </c>
      <c r="B48" s="27">
        <v>45921.0</v>
      </c>
      <c r="C48" s="16" t="s">
        <v>193</v>
      </c>
      <c r="D48" s="61">
        <v>43781.0</v>
      </c>
      <c r="E48" s="29">
        <v>2.0</v>
      </c>
      <c r="F48" s="21" t="s">
        <v>194</v>
      </c>
      <c r="G48" s="30" t="s">
        <v>195</v>
      </c>
      <c r="H48" s="31" t="s">
        <v>196</v>
      </c>
      <c r="I48" s="21" t="s">
        <v>153</v>
      </c>
      <c r="J48" s="48" t="s">
        <v>197</v>
      </c>
      <c r="K48" s="21">
        <v>1.0</v>
      </c>
      <c r="L48" s="21"/>
      <c r="M48" s="21" t="s">
        <v>30</v>
      </c>
      <c r="N48" s="35">
        <v>390000.0</v>
      </c>
      <c r="O48" s="19">
        <v>0.0</v>
      </c>
      <c r="P48" s="33">
        <f>N48*(SUMIF(PNL!$A$2,"PRST-GCP",PNL!$B$2))</f>
        <v>136500</v>
      </c>
      <c r="Q48" s="19">
        <f>(N48-O48-P48)*(SUMIF(PNL!$A$1,"PRST-BNS-SALES",PNL!$B$1))</f>
        <v>17238</v>
      </c>
      <c r="R48" s="21" t="s">
        <v>27</v>
      </c>
      <c r="S48" s="21" t="s">
        <v>28</v>
      </c>
      <c r="V48" s="55"/>
      <c r="W48" s="55"/>
      <c r="X48" s="56"/>
      <c r="Y48" s="23"/>
      <c r="Z48" s="53"/>
      <c r="AB48" s="59"/>
      <c r="AC48" s="60"/>
      <c r="AD48" s="60"/>
      <c r="AE48" s="60"/>
      <c r="AF48" s="60"/>
      <c r="AG48" s="60"/>
      <c r="AH48" s="60"/>
      <c r="AI48" s="60"/>
      <c r="AJ48" s="60"/>
      <c r="AK48" s="60"/>
      <c r="AL48" s="60"/>
      <c r="AM48" s="60"/>
      <c r="AN48" s="60"/>
      <c r="AO48" s="60"/>
      <c r="AP48" s="60"/>
      <c r="AQ48" s="60"/>
    </row>
    <row r="49" ht="16.5" customHeight="1">
      <c r="A49" s="26" t="s">
        <v>20</v>
      </c>
      <c r="B49" s="15"/>
      <c r="C49" s="16" t="s">
        <v>198</v>
      </c>
      <c r="D49" s="29" t="s">
        <v>199</v>
      </c>
      <c r="E49" s="29">
        <v>8.0</v>
      </c>
      <c r="F49" s="21" t="s">
        <v>200</v>
      </c>
      <c r="G49" s="30" t="s">
        <v>201</v>
      </c>
      <c r="H49" s="31" t="s">
        <v>202</v>
      </c>
      <c r="I49" s="21" t="s">
        <v>203</v>
      </c>
      <c r="J49" s="32" t="s">
        <v>204</v>
      </c>
      <c r="K49" s="21">
        <v>3.0</v>
      </c>
      <c r="L49" s="21"/>
      <c r="M49" s="21" t="s">
        <v>30</v>
      </c>
      <c r="N49" s="19">
        <v>3690000.0</v>
      </c>
      <c r="O49" s="19">
        <v>0.0</v>
      </c>
      <c r="P49" s="20">
        <v>750000.0</v>
      </c>
      <c r="Q49" s="19">
        <f>(N49-O49-P49)*(SUMIF(PNL!$A$1,"PRST-BNS-SALES",PNL!$B$1))</f>
        <v>199920</v>
      </c>
      <c r="R49" s="21" t="s">
        <v>27</v>
      </c>
      <c r="S49" s="21" t="s">
        <v>28</v>
      </c>
      <c r="V49" s="55"/>
      <c r="W49" s="55"/>
      <c r="X49" s="56"/>
      <c r="Y49" s="23"/>
      <c r="Z49" s="53"/>
      <c r="AB49" s="59"/>
      <c r="AC49" s="60"/>
      <c r="AD49" s="60"/>
      <c r="AE49" s="60"/>
      <c r="AF49" s="60"/>
      <c r="AG49" s="60"/>
      <c r="AH49" s="60"/>
      <c r="AI49" s="60"/>
      <c r="AJ49" s="60"/>
      <c r="AK49" s="60"/>
      <c r="AL49" s="60"/>
      <c r="AM49" s="60"/>
      <c r="AN49" s="60"/>
      <c r="AO49" s="60"/>
      <c r="AP49" s="60"/>
      <c r="AQ49" s="60"/>
    </row>
    <row r="50" ht="15.75" customHeight="1">
      <c r="A50" s="14" t="s">
        <v>21</v>
      </c>
      <c r="B50" s="27">
        <v>45895.0</v>
      </c>
      <c r="C50" s="16" t="s">
        <v>205</v>
      </c>
      <c r="D50" s="64">
        <v>44235.0</v>
      </c>
      <c r="E50" s="53">
        <v>6.0</v>
      </c>
      <c r="F50" s="14" t="s">
        <v>206</v>
      </c>
      <c r="G50" s="65">
        <v>8.1747848E9</v>
      </c>
      <c r="H50" s="58" t="s">
        <v>207</v>
      </c>
      <c r="I50" s="14" t="s">
        <v>208</v>
      </c>
      <c r="J50" s="18" t="s">
        <v>209</v>
      </c>
      <c r="K50" s="14">
        <v>1.0</v>
      </c>
      <c r="M50" s="14" t="s">
        <v>30</v>
      </c>
      <c r="N50" s="66">
        <v>400000.0</v>
      </c>
      <c r="O50" s="19">
        <v>0.0</v>
      </c>
      <c r="P50" s="33">
        <f>N50*(SUMIF(PNL!$A$2,"PRST-GCP",PNL!$B$2))</f>
        <v>140000</v>
      </c>
      <c r="Q50" s="19">
        <f>(N50-O50-P50)*(SUMIF(PNL!$A$1,"PRST-BNS-SALES",PNL!$B$1))</f>
        <v>17680</v>
      </c>
      <c r="R50" s="14" t="s">
        <v>27</v>
      </c>
      <c r="S50" s="14" t="s">
        <v>28</v>
      </c>
      <c r="V50" s="55"/>
      <c r="W50" s="55"/>
      <c r="X50" s="56"/>
      <c r="Y50" s="23"/>
      <c r="Z50" s="53"/>
      <c r="AB50" s="59"/>
      <c r="AC50" s="60"/>
      <c r="AD50" s="60"/>
      <c r="AE50" s="60"/>
      <c r="AF50" s="60"/>
      <c r="AG50" s="60"/>
      <c r="AH50" s="60"/>
      <c r="AI50" s="60"/>
      <c r="AJ50" s="60"/>
      <c r="AK50" s="60"/>
      <c r="AL50" s="60"/>
      <c r="AM50" s="60"/>
      <c r="AN50" s="60"/>
      <c r="AO50" s="60"/>
      <c r="AP50" s="60"/>
      <c r="AQ50" s="60"/>
    </row>
    <row r="51" ht="15.75" customHeight="1">
      <c r="A51" s="26" t="s">
        <v>21</v>
      </c>
      <c r="B51" s="15">
        <v>45921.0</v>
      </c>
      <c r="C51" s="16" t="s">
        <v>210</v>
      </c>
      <c r="D51" s="29" t="s">
        <v>211</v>
      </c>
      <c r="E51" s="29">
        <v>2.0</v>
      </c>
      <c r="F51" s="21" t="s">
        <v>212</v>
      </c>
      <c r="G51" s="30">
        <v>8.5339664048E10</v>
      </c>
      <c r="H51" s="31" t="s">
        <v>213</v>
      </c>
      <c r="I51" s="21" t="s">
        <v>214</v>
      </c>
      <c r="J51" s="48" t="s">
        <v>215</v>
      </c>
      <c r="K51" s="21">
        <v>1.0</v>
      </c>
      <c r="L51" s="21"/>
      <c r="M51" s="21" t="s">
        <v>30</v>
      </c>
      <c r="N51" s="19">
        <v>300000.0</v>
      </c>
      <c r="O51" s="19">
        <v>0.0</v>
      </c>
      <c r="P51" s="33">
        <f>N51*(SUMIF(PNL!$A$2,"PRST-GCP",PNL!$B$2))</f>
        <v>105000</v>
      </c>
      <c r="Q51" s="19">
        <f>(N51-O51-P51)*(SUMIF(PNL!$A$1,"PRST-BNS-SALES",PNL!$B$1))</f>
        <v>13260</v>
      </c>
      <c r="R51" s="21" t="s">
        <v>27</v>
      </c>
      <c r="S51" s="21" t="s">
        <v>28</v>
      </c>
      <c r="V51" s="55"/>
      <c r="W51" s="55"/>
      <c r="X51" s="56"/>
      <c r="Y51" s="23"/>
      <c r="Z51" s="53"/>
      <c r="AB51" s="59"/>
      <c r="AC51" s="60"/>
      <c r="AD51" s="60"/>
      <c r="AE51" s="60"/>
      <c r="AF51" s="60"/>
      <c r="AG51" s="60"/>
      <c r="AH51" s="60"/>
      <c r="AI51" s="60"/>
      <c r="AJ51" s="60"/>
      <c r="AK51" s="60"/>
      <c r="AL51" s="60"/>
      <c r="AM51" s="60"/>
      <c r="AN51" s="60"/>
      <c r="AO51" s="60"/>
      <c r="AP51" s="60"/>
      <c r="AQ51" s="60"/>
    </row>
    <row r="52" ht="17.25" customHeight="1">
      <c r="A52" s="26" t="s">
        <v>21</v>
      </c>
      <c r="B52" s="27">
        <v>46284.0</v>
      </c>
      <c r="C52" s="16" t="s">
        <v>216</v>
      </c>
      <c r="D52" s="29" t="s">
        <v>217</v>
      </c>
      <c r="E52" s="29">
        <v>6.0</v>
      </c>
      <c r="F52" s="21" t="s">
        <v>218</v>
      </c>
      <c r="G52" s="30">
        <v>8.961320581E9</v>
      </c>
      <c r="H52" s="31" t="s">
        <v>219</v>
      </c>
      <c r="I52" s="21"/>
      <c r="J52" s="48" t="s">
        <v>220</v>
      </c>
      <c r="K52" s="21">
        <v>1.0</v>
      </c>
      <c r="L52" s="21"/>
      <c r="M52" s="21" t="s">
        <v>30</v>
      </c>
      <c r="N52" s="35">
        <v>450000.0</v>
      </c>
      <c r="O52" s="19">
        <v>0.0</v>
      </c>
      <c r="P52" s="33">
        <f>N52*(SUMIF(PNL!$A$2,"PRST-GCP",PNL!$B$2))</f>
        <v>157500</v>
      </c>
      <c r="Q52" s="19">
        <f>(N52-O52-P52)*(SUMIF(PNL!$A$1,"PRST-BNS-SALES",PNL!$B$1))</f>
        <v>19890</v>
      </c>
      <c r="R52" s="21" t="s">
        <v>27</v>
      </c>
      <c r="S52" s="21" t="s">
        <v>28</v>
      </c>
      <c r="V52" s="55"/>
      <c r="W52" s="55"/>
      <c r="X52" s="56"/>
      <c r="Y52" s="23"/>
      <c r="Z52" s="53"/>
      <c r="AB52" s="59"/>
      <c r="AC52" s="60"/>
      <c r="AD52" s="60"/>
      <c r="AE52" s="60"/>
      <c r="AF52" s="60"/>
      <c r="AG52" s="60"/>
      <c r="AH52" s="60"/>
      <c r="AI52" s="60"/>
      <c r="AJ52" s="60"/>
      <c r="AK52" s="60"/>
      <c r="AL52" s="60"/>
      <c r="AM52" s="60"/>
      <c r="AN52" s="60"/>
      <c r="AO52" s="60"/>
      <c r="AP52" s="60"/>
      <c r="AQ52" s="60"/>
    </row>
    <row r="53" ht="15.75" customHeight="1">
      <c r="A53" s="26" t="s">
        <v>20</v>
      </c>
      <c r="B53" s="15"/>
      <c r="C53" s="16" t="s">
        <v>221</v>
      </c>
      <c r="D53" s="29" t="s">
        <v>222</v>
      </c>
      <c r="E53" s="29">
        <v>4.0</v>
      </c>
      <c r="F53" s="21" t="s">
        <v>223</v>
      </c>
      <c r="G53" s="30">
        <v>8.176401546E9</v>
      </c>
      <c r="H53" s="31" t="s">
        <v>224</v>
      </c>
      <c r="I53" s="21" t="s">
        <v>225</v>
      </c>
      <c r="J53" s="45" t="s">
        <v>226</v>
      </c>
      <c r="K53" s="21">
        <v>1.0</v>
      </c>
      <c r="L53" s="21"/>
      <c r="M53" s="21" t="s">
        <v>31</v>
      </c>
      <c r="N53" s="35">
        <v>3940000.0</v>
      </c>
      <c r="O53" s="19">
        <v>0.0</v>
      </c>
      <c r="P53" s="20">
        <v>750000.0</v>
      </c>
      <c r="Q53" s="19">
        <f>(N53-O53-P53)*(SUMIF(PNL!$A$1,"PRST-BNS-SALES",PNL!$B$1))</f>
        <v>216920</v>
      </c>
      <c r="R53" s="44" t="s">
        <v>227</v>
      </c>
      <c r="S53" s="21" t="s">
        <v>228</v>
      </c>
      <c r="V53" s="55"/>
      <c r="W53" s="55"/>
      <c r="X53" s="56"/>
      <c r="Y53" s="23"/>
      <c r="Z53" s="53"/>
      <c r="AB53" s="59"/>
      <c r="AC53" s="60"/>
      <c r="AD53" s="60"/>
      <c r="AE53" s="60"/>
      <c r="AF53" s="60"/>
      <c r="AG53" s="60"/>
      <c r="AH53" s="60"/>
      <c r="AI53" s="60"/>
      <c r="AJ53" s="60"/>
      <c r="AK53" s="60"/>
      <c r="AL53" s="60"/>
      <c r="AM53" s="60"/>
      <c r="AN53" s="60"/>
      <c r="AO53" s="60"/>
      <c r="AP53" s="60"/>
      <c r="AQ53" s="60"/>
    </row>
    <row r="54" ht="15.75" customHeight="1">
      <c r="A54" s="26" t="s">
        <v>20</v>
      </c>
      <c r="B54" s="15"/>
      <c r="C54" s="16" t="s">
        <v>229</v>
      </c>
      <c r="D54" s="50">
        <v>44110.0</v>
      </c>
      <c r="E54" s="29">
        <v>2.0</v>
      </c>
      <c r="F54" s="21" t="s">
        <v>223</v>
      </c>
      <c r="G54" s="30">
        <v>8.176401546E9</v>
      </c>
      <c r="H54" s="67" t="s">
        <v>230</v>
      </c>
      <c r="I54" s="21" t="s">
        <v>225</v>
      </c>
      <c r="J54" s="45" t="s">
        <v>231</v>
      </c>
      <c r="K54" s="21">
        <v>1.0</v>
      </c>
      <c r="L54" s="21"/>
      <c r="M54" s="21" t="s">
        <v>31</v>
      </c>
      <c r="N54" s="35">
        <v>2250000.0</v>
      </c>
      <c r="O54" s="19">
        <v>0.0</v>
      </c>
      <c r="P54" s="20">
        <v>500000.0</v>
      </c>
      <c r="Q54" s="19">
        <f>(N54-O54-P54)*(SUMIF(PNL!$A$1,"PRST-BNS-SALES",PNL!$B$1))</f>
        <v>119000</v>
      </c>
      <c r="R54" s="44" t="s">
        <v>227</v>
      </c>
      <c r="S54" s="21" t="s">
        <v>228</v>
      </c>
      <c r="V54" s="55"/>
      <c r="W54" s="55"/>
      <c r="X54" s="56"/>
      <c r="Y54" s="23"/>
      <c r="Z54" s="53"/>
      <c r="AB54" s="59"/>
      <c r="AC54" s="60"/>
      <c r="AD54" s="60"/>
      <c r="AE54" s="60"/>
      <c r="AF54" s="60"/>
      <c r="AG54" s="60"/>
      <c r="AH54" s="60"/>
      <c r="AI54" s="60"/>
      <c r="AJ54" s="60"/>
      <c r="AK54" s="60"/>
      <c r="AL54" s="60"/>
      <c r="AM54" s="60"/>
      <c r="AN54" s="60"/>
      <c r="AO54" s="60"/>
      <c r="AP54" s="60"/>
      <c r="AQ54" s="60"/>
    </row>
    <row r="55" ht="15.75" customHeight="1">
      <c r="A55" s="26" t="s">
        <v>21</v>
      </c>
      <c r="B55" s="27">
        <v>45924.0</v>
      </c>
      <c r="C55" s="68" t="s">
        <v>232</v>
      </c>
      <c r="D55" s="69">
        <v>44018.0</v>
      </c>
      <c r="E55" s="29">
        <v>3.0</v>
      </c>
      <c r="F55" s="21" t="s">
        <v>223</v>
      </c>
      <c r="G55" s="30">
        <v>8.176401546E9</v>
      </c>
      <c r="H55" s="31" t="s">
        <v>233</v>
      </c>
      <c r="I55" s="21" t="s">
        <v>225</v>
      </c>
      <c r="J55" s="32"/>
      <c r="K55" s="21">
        <v>1.0</v>
      </c>
      <c r="L55" s="21"/>
      <c r="M55" s="21" t="s">
        <v>31</v>
      </c>
      <c r="N55" s="19">
        <v>300000.0</v>
      </c>
      <c r="O55" s="19">
        <v>0.0</v>
      </c>
      <c r="P55" s="33">
        <f>N55*(SUMIF(PNL!$A$2,"PRST-GCP",PNL!$B$2))</f>
        <v>105000</v>
      </c>
      <c r="Q55" s="19">
        <f>(N55-O55-P55)*(SUMIF(PNL!$A$1,"PRST-BNS-SALES",PNL!$B$1))</f>
        <v>13260</v>
      </c>
      <c r="R55" s="44" t="s">
        <v>227</v>
      </c>
      <c r="S55" s="21" t="s">
        <v>228</v>
      </c>
      <c r="V55" s="55"/>
      <c r="W55" s="55"/>
      <c r="X55" s="56"/>
      <c r="Y55" s="23"/>
      <c r="Z55" s="53"/>
      <c r="AB55" s="59"/>
      <c r="AC55" s="60"/>
      <c r="AD55" s="60"/>
      <c r="AE55" s="60"/>
      <c r="AF55" s="60"/>
      <c r="AG55" s="60"/>
      <c r="AH55" s="60"/>
      <c r="AI55" s="60"/>
      <c r="AJ55" s="60"/>
      <c r="AK55" s="60"/>
      <c r="AL55" s="60"/>
    </row>
    <row r="56" ht="15.75" customHeight="1">
      <c r="A56" s="26" t="s">
        <v>20</v>
      </c>
      <c r="B56" s="15"/>
      <c r="C56" s="16" t="s">
        <v>234</v>
      </c>
      <c r="D56" s="29" t="s">
        <v>235</v>
      </c>
      <c r="E56" s="29">
        <v>7.0</v>
      </c>
      <c r="F56" s="21" t="s">
        <v>236</v>
      </c>
      <c r="G56" s="30">
        <f>6282144840688</f>
        <v>6282144840688</v>
      </c>
      <c r="H56" s="31" t="s">
        <v>237</v>
      </c>
      <c r="I56" s="21" t="s">
        <v>238</v>
      </c>
      <c r="J56" s="32"/>
      <c r="K56" s="21">
        <v>1.0</v>
      </c>
      <c r="L56" s="21"/>
      <c r="M56" s="21" t="s">
        <v>31</v>
      </c>
      <c r="N56" s="19">
        <v>1900000.0</v>
      </c>
      <c r="O56" s="19">
        <v>0.0</v>
      </c>
      <c r="P56" s="20">
        <v>750000.0</v>
      </c>
      <c r="Q56" s="19">
        <f>(N56-O56-P56)*(SUMIF(PNL!$A$1,"PRST-BNS-SALES",PNL!$B$1))</f>
        <v>78200</v>
      </c>
      <c r="R56" s="21" t="s">
        <v>27</v>
      </c>
      <c r="S56" s="21" t="s">
        <v>28</v>
      </c>
      <c r="V56" s="55"/>
      <c r="W56" s="55"/>
      <c r="X56" s="56"/>
      <c r="Y56" s="23"/>
      <c r="Z56" s="53"/>
      <c r="AB56" s="59"/>
      <c r="AC56" s="60"/>
      <c r="AD56" s="60"/>
      <c r="AE56" s="60"/>
      <c r="AF56" s="60"/>
      <c r="AG56" s="60"/>
      <c r="AH56" s="60"/>
      <c r="AI56" s="60"/>
      <c r="AJ56" s="60"/>
      <c r="AK56" s="60"/>
      <c r="AL56" s="60"/>
      <c r="AM56" s="60"/>
      <c r="AN56" s="60"/>
      <c r="AO56" s="60"/>
      <c r="AP56" s="60"/>
      <c r="AQ56" s="60"/>
    </row>
    <row r="57" ht="15.75" customHeight="1">
      <c r="A57" s="26" t="s">
        <v>21</v>
      </c>
      <c r="B57" s="27">
        <v>45943.0</v>
      </c>
      <c r="C57" s="16" t="s">
        <v>239</v>
      </c>
      <c r="D57" s="50">
        <v>44170.0</v>
      </c>
      <c r="E57" s="29">
        <v>6.0</v>
      </c>
      <c r="F57" s="21" t="s">
        <v>240</v>
      </c>
      <c r="G57" s="30">
        <v>8.1933043449E10</v>
      </c>
      <c r="H57" s="31" t="s">
        <v>241</v>
      </c>
      <c r="I57" s="21" t="s">
        <v>47</v>
      </c>
      <c r="J57" s="48" t="s">
        <v>242</v>
      </c>
      <c r="K57" s="21">
        <v>2.0</v>
      </c>
      <c r="L57" s="21"/>
      <c r="M57" s="21" t="s">
        <v>30</v>
      </c>
      <c r="N57" s="35">
        <v>1240000.0</v>
      </c>
      <c r="O57" s="19">
        <v>0.0</v>
      </c>
      <c r="P57" s="33">
        <f>N57*(SUMIF(PNL!$A$2,"PRST-GCP",PNL!$B$2))</f>
        <v>434000</v>
      </c>
      <c r="Q57" s="19">
        <f>(N57-O57-P57)*(SUMIF(PNL!$A$1,"PRST-BNS-SALES",PNL!$B$1))</f>
        <v>54808</v>
      </c>
      <c r="R57" s="21" t="s">
        <v>27</v>
      </c>
      <c r="S57" s="21" t="s">
        <v>28</v>
      </c>
      <c r="V57" s="55"/>
      <c r="W57" s="55"/>
      <c r="X57" s="56"/>
      <c r="Y57" s="23"/>
      <c r="Z57" s="53"/>
      <c r="AB57" s="59"/>
      <c r="AC57" s="60"/>
      <c r="AD57" s="60"/>
      <c r="AE57" s="60"/>
      <c r="AF57" s="60"/>
      <c r="AG57" s="60"/>
      <c r="AH57" s="60"/>
      <c r="AI57" s="60"/>
      <c r="AJ57" s="60"/>
      <c r="AK57" s="60"/>
      <c r="AL57" s="60"/>
      <c r="AM57" s="60"/>
      <c r="AN57" s="60"/>
      <c r="AO57" s="60"/>
      <c r="AP57" s="60"/>
      <c r="AQ57" s="60"/>
    </row>
    <row r="58" ht="17.25" customHeight="1">
      <c r="A58" s="26" t="s">
        <v>21</v>
      </c>
      <c r="B58" s="27">
        <v>45981.0</v>
      </c>
      <c r="C58" s="16" t="s">
        <v>243</v>
      </c>
      <c r="D58" s="29" t="s">
        <v>244</v>
      </c>
      <c r="E58" s="29">
        <v>4.0</v>
      </c>
      <c r="F58" s="21" t="s">
        <v>223</v>
      </c>
      <c r="G58" s="30">
        <v>8.176401546E9</v>
      </c>
      <c r="H58" s="31" t="s">
        <v>245</v>
      </c>
      <c r="I58" s="21" t="s">
        <v>225</v>
      </c>
      <c r="J58" s="32" t="s">
        <v>246</v>
      </c>
      <c r="K58" s="21">
        <v>1.0</v>
      </c>
      <c r="L58" s="21"/>
      <c r="M58" s="21" t="s">
        <v>31</v>
      </c>
      <c r="N58" s="19">
        <v>700000.0</v>
      </c>
      <c r="O58" s="19">
        <v>0.0</v>
      </c>
      <c r="P58" s="33">
        <f>N58*(SUMIF(PNL!$A$2,"PRST-GCP",PNL!$B$2))</f>
        <v>245000</v>
      </c>
      <c r="Q58" s="19">
        <f>(N58-O58-P58)*(SUMIF(PNL!$A$1,"PRST-BNS-SALES",PNL!$B$1))</f>
        <v>30940</v>
      </c>
      <c r="R58" s="44" t="s">
        <v>227</v>
      </c>
      <c r="S58" s="21" t="s">
        <v>228</v>
      </c>
      <c r="V58" s="55"/>
      <c r="W58" s="55"/>
      <c r="X58" s="56"/>
      <c r="Y58" s="23"/>
      <c r="Z58" s="53"/>
      <c r="AB58" s="59"/>
      <c r="AC58" s="60"/>
      <c r="AD58" s="60"/>
      <c r="AE58" s="60"/>
      <c r="AF58" s="60"/>
      <c r="AG58" s="60"/>
      <c r="AH58" s="60"/>
      <c r="AI58" s="60"/>
      <c r="AJ58" s="60"/>
      <c r="AK58" s="60"/>
      <c r="AL58" s="60"/>
      <c r="AM58" s="60"/>
      <c r="AN58" s="60"/>
      <c r="AO58" s="60"/>
      <c r="AP58" s="60"/>
      <c r="AQ58" s="60"/>
    </row>
    <row r="59" ht="15.75" customHeight="1">
      <c r="A59" s="26" t="s">
        <v>20</v>
      </c>
      <c r="B59" s="15"/>
      <c r="C59" s="16" t="s">
        <v>247</v>
      </c>
      <c r="D59" s="29" t="s">
        <v>248</v>
      </c>
      <c r="E59" s="29">
        <v>8.0</v>
      </c>
      <c r="F59" s="21" t="s">
        <v>249</v>
      </c>
      <c r="G59" s="30">
        <v>8.1386868656E10</v>
      </c>
      <c r="H59" s="31" t="s">
        <v>250</v>
      </c>
      <c r="I59" s="21" t="s">
        <v>251</v>
      </c>
      <c r="J59" s="48" t="s">
        <v>252</v>
      </c>
      <c r="K59" s="21">
        <v>2.0</v>
      </c>
      <c r="L59" s="21"/>
      <c r="M59" s="21" t="s">
        <v>30</v>
      </c>
      <c r="N59" s="35">
        <v>3450000.0</v>
      </c>
      <c r="O59" s="19">
        <v>0.0</v>
      </c>
      <c r="P59" s="20">
        <v>750000.0</v>
      </c>
      <c r="Q59" s="19">
        <f>(N59-O59-P59)*(SUMIF(PNL!$A$1,"PRST-BNS-SALES",PNL!$B$1))</f>
        <v>183600</v>
      </c>
      <c r="R59" s="21" t="s">
        <v>27</v>
      </c>
      <c r="S59" s="21" t="s">
        <v>28</v>
      </c>
      <c r="V59" s="55"/>
      <c r="W59" s="55"/>
      <c r="X59" s="56"/>
      <c r="Y59" s="23"/>
      <c r="Z59" s="53"/>
      <c r="AB59" s="59"/>
      <c r="AC59" s="60"/>
      <c r="AD59" s="60"/>
      <c r="AE59" s="60"/>
      <c r="AF59" s="60"/>
      <c r="AG59" s="60"/>
      <c r="AH59" s="60"/>
      <c r="AI59" s="60"/>
      <c r="AJ59" s="60"/>
      <c r="AK59" s="60"/>
      <c r="AL59" s="60"/>
      <c r="AM59" s="60"/>
      <c r="AN59" s="60"/>
      <c r="AO59" s="60"/>
      <c r="AP59" s="60"/>
      <c r="AQ59" s="60"/>
    </row>
    <row r="60" ht="15.75" customHeight="1">
      <c r="A60" s="26" t="s">
        <v>21</v>
      </c>
      <c r="B60" s="27">
        <v>46270.0</v>
      </c>
      <c r="C60" s="28" t="s">
        <v>253</v>
      </c>
      <c r="D60" s="50">
        <v>43928.0</v>
      </c>
      <c r="E60" s="29">
        <v>4.0</v>
      </c>
      <c r="F60" s="26" t="s">
        <v>254</v>
      </c>
      <c r="G60" s="30">
        <v>8.521539081E10</v>
      </c>
      <c r="H60" s="31" t="s">
        <v>255</v>
      </c>
      <c r="I60" s="21" t="s">
        <v>256</v>
      </c>
      <c r="J60" s="32" t="s">
        <v>257</v>
      </c>
      <c r="K60" s="21">
        <v>1.0</v>
      </c>
      <c r="L60" s="21"/>
      <c r="M60" s="21" t="s">
        <v>31</v>
      </c>
      <c r="N60" s="19">
        <v>690000.0</v>
      </c>
      <c r="O60" s="19">
        <v>0.0</v>
      </c>
      <c r="P60" s="33">
        <f>N60*(SUMIF(PNL!$A$2,"PRST-GCP",PNL!$B$2))</f>
        <v>241500</v>
      </c>
      <c r="Q60" s="19">
        <f>(N60-O60-P60)*(SUMIF(PNL!$A$1,"PRST-BNS-SALES",PNL!$B$1))</f>
        <v>30498</v>
      </c>
      <c r="R60" s="21" t="s">
        <v>125</v>
      </c>
      <c r="S60" s="21" t="s">
        <v>258</v>
      </c>
      <c r="V60" s="55"/>
      <c r="W60" s="55"/>
      <c r="X60" s="56"/>
      <c r="Y60" s="23"/>
      <c r="Z60" s="53"/>
      <c r="AB60" s="59"/>
      <c r="AC60" s="60"/>
      <c r="AD60" s="60"/>
      <c r="AE60" s="60"/>
      <c r="AF60" s="60"/>
      <c r="AG60" s="60"/>
      <c r="AH60" s="60"/>
      <c r="AI60" s="60"/>
      <c r="AJ60" s="60"/>
      <c r="AK60" s="60"/>
      <c r="AL60" s="60"/>
      <c r="AM60" s="60"/>
      <c r="AN60" s="60"/>
      <c r="AO60" s="60"/>
      <c r="AP60" s="60"/>
      <c r="AQ60" s="60"/>
    </row>
    <row r="61" ht="15.75" customHeight="1">
      <c r="A61" s="26" t="s">
        <v>21</v>
      </c>
      <c r="B61" s="27">
        <v>46047.0</v>
      </c>
      <c r="C61" s="16" t="s">
        <v>259</v>
      </c>
      <c r="D61" s="29" t="s">
        <v>260</v>
      </c>
      <c r="E61" s="29">
        <v>5.0</v>
      </c>
      <c r="F61" s="21" t="s">
        <v>261</v>
      </c>
      <c r="G61" s="30" t="s">
        <v>262</v>
      </c>
      <c r="H61" s="31" t="s">
        <v>263</v>
      </c>
      <c r="I61" s="21" t="s">
        <v>238</v>
      </c>
      <c r="J61" s="45" t="s">
        <v>264</v>
      </c>
      <c r="K61" s="21">
        <v>1.0</v>
      </c>
      <c r="L61" s="21"/>
      <c r="M61" s="21" t="s">
        <v>31</v>
      </c>
      <c r="N61" s="35">
        <v>300000.0</v>
      </c>
      <c r="O61" s="19">
        <v>0.0</v>
      </c>
      <c r="P61" s="33">
        <f>N61*(SUMIF(PNL!$A$2,"PRST-GCP",PNL!$B$2))</f>
        <v>105000</v>
      </c>
      <c r="Q61" s="19">
        <f>(N61-O61-P61)*(SUMIF(PNL!$A$1,"PRST-BNS-SALES",PNL!$B$1))</f>
        <v>13260</v>
      </c>
      <c r="R61" s="21" t="s">
        <v>27</v>
      </c>
      <c r="S61" s="21" t="s">
        <v>28</v>
      </c>
      <c r="V61" s="55"/>
      <c r="W61" s="55"/>
      <c r="X61" s="56"/>
      <c r="Y61" s="23"/>
      <c r="Z61" s="53"/>
      <c r="AB61" s="59"/>
      <c r="AC61" s="60"/>
      <c r="AD61" s="60"/>
      <c r="AE61" s="60"/>
      <c r="AF61" s="60"/>
      <c r="AG61" s="60"/>
      <c r="AH61" s="60"/>
      <c r="AI61" s="60"/>
      <c r="AJ61" s="60"/>
      <c r="AK61" s="60"/>
      <c r="AL61" s="60"/>
      <c r="AM61" s="60"/>
      <c r="AN61" s="60"/>
      <c r="AO61" s="60"/>
      <c r="AP61" s="60"/>
      <c r="AQ61" s="60"/>
    </row>
    <row r="62" ht="15.75" customHeight="1">
      <c r="A62" s="26" t="s">
        <v>21</v>
      </c>
      <c r="B62" s="27">
        <v>45946.0</v>
      </c>
      <c r="C62" s="16" t="s">
        <v>265</v>
      </c>
      <c r="D62" s="29" t="s">
        <v>266</v>
      </c>
      <c r="E62" s="29">
        <v>1.0</v>
      </c>
      <c r="F62" s="21"/>
      <c r="G62" s="30">
        <v>8.115151678E9</v>
      </c>
      <c r="H62" s="31"/>
      <c r="I62" s="21" t="s">
        <v>47</v>
      </c>
      <c r="J62" s="45" t="s">
        <v>267</v>
      </c>
      <c r="K62" s="21">
        <v>2.0</v>
      </c>
      <c r="L62" s="21"/>
      <c r="M62" s="21" t="s">
        <v>32</v>
      </c>
      <c r="N62" s="35">
        <v>1790000.0</v>
      </c>
      <c r="O62" s="19"/>
      <c r="P62" s="33">
        <f>N62*(SUMIF(PNL!$A$2,"PRST-GCP",PNL!$B$2))</f>
        <v>626500</v>
      </c>
      <c r="Q62" s="19">
        <f>(N62-O62-P62)*(SUMIF(PNL!$A$1,"PRST-BNS-SALES",PNL!$B$1))</f>
        <v>79118</v>
      </c>
      <c r="R62" s="21" t="s">
        <v>176</v>
      </c>
      <c r="S62" s="21" t="s">
        <v>268</v>
      </c>
      <c r="V62" s="55"/>
      <c r="W62" s="55"/>
      <c r="X62" s="56"/>
      <c r="Y62" s="23"/>
      <c r="Z62" s="53"/>
      <c r="AB62" s="59"/>
      <c r="AC62" s="60"/>
      <c r="AD62" s="60"/>
      <c r="AE62" s="60"/>
      <c r="AF62" s="60"/>
      <c r="AG62" s="60"/>
      <c r="AH62" s="60"/>
      <c r="AI62" s="60"/>
      <c r="AJ62" s="60"/>
      <c r="AK62" s="60"/>
      <c r="AL62" s="60"/>
      <c r="AM62" s="60"/>
      <c r="AN62" s="60"/>
      <c r="AO62" s="60"/>
      <c r="AP62" s="60"/>
      <c r="AQ62" s="60"/>
    </row>
    <row r="63" ht="15.75" customHeight="1">
      <c r="A63" s="21" t="s">
        <v>21</v>
      </c>
      <c r="B63" s="27">
        <v>46086.0</v>
      </c>
      <c r="C63" s="16" t="s">
        <v>269</v>
      </c>
      <c r="D63" s="70">
        <v>43900.0</v>
      </c>
      <c r="E63" s="21">
        <v>6.0</v>
      </c>
      <c r="F63" s="21" t="s">
        <v>270</v>
      </c>
      <c r="G63" s="30">
        <v>8.176581982E9</v>
      </c>
      <c r="H63" s="31" t="s">
        <v>271</v>
      </c>
      <c r="I63" s="21" t="s">
        <v>90</v>
      </c>
      <c r="J63" s="45" t="s">
        <v>272</v>
      </c>
      <c r="K63" s="21">
        <v>1.0</v>
      </c>
      <c r="L63" s="21"/>
      <c r="M63" s="21" t="s">
        <v>30</v>
      </c>
      <c r="N63" s="35">
        <v>2090000.0</v>
      </c>
      <c r="O63" s="19">
        <v>0.0</v>
      </c>
      <c r="P63" s="33">
        <f>N63*(SUMIF(PNL!$A$2,"PRST-GCP",PNL!$B$2))</f>
        <v>731500</v>
      </c>
      <c r="Q63" s="19">
        <f>(N63-O63-P63)*(SUMIF(PNL!$A$1,"PRST-BNS-SALES",PNL!$B$1))</f>
        <v>92378</v>
      </c>
      <c r="R63" s="44" t="s">
        <v>227</v>
      </c>
      <c r="S63" s="21" t="s">
        <v>273</v>
      </c>
      <c r="V63" s="55"/>
      <c r="W63" s="55"/>
      <c r="X63" s="56"/>
      <c r="Y63" s="23"/>
      <c r="Z63" s="53"/>
      <c r="AB63" s="59"/>
      <c r="AC63" s="60"/>
      <c r="AD63" s="60"/>
      <c r="AE63" s="60"/>
      <c r="AF63" s="60"/>
      <c r="AG63" s="60"/>
      <c r="AH63" s="60"/>
      <c r="AI63" s="60"/>
      <c r="AJ63" s="60"/>
      <c r="AK63" s="60"/>
      <c r="AL63" s="60"/>
      <c r="AM63" s="60"/>
      <c r="AN63" s="60"/>
      <c r="AO63" s="60"/>
      <c r="AP63" s="60"/>
      <c r="AQ63" s="60"/>
    </row>
    <row r="64" ht="15.75" customHeight="1">
      <c r="A64" s="21" t="s">
        <v>20</v>
      </c>
      <c r="B64" s="15"/>
      <c r="C64" s="16" t="s">
        <v>274</v>
      </c>
      <c r="D64" s="29" t="s">
        <v>275</v>
      </c>
      <c r="E64" s="29">
        <v>7.0</v>
      </c>
      <c r="F64" s="21" t="s">
        <v>276</v>
      </c>
      <c r="G64" s="30">
        <v>8.123529012E9</v>
      </c>
      <c r="H64" s="31"/>
      <c r="I64" s="21" t="s">
        <v>47</v>
      </c>
      <c r="J64" s="45" t="s">
        <v>277</v>
      </c>
      <c r="K64" s="21">
        <v>3.0</v>
      </c>
      <c r="L64" s="21"/>
      <c r="M64" s="21" t="s">
        <v>30</v>
      </c>
      <c r="N64" s="19">
        <v>1750000.0</v>
      </c>
      <c r="O64" s="19">
        <v>0.0</v>
      </c>
      <c r="P64" s="62">
        <v>500000.0</v>
      </c>
      <c r="Q64" s="19">
        <f>(N64-O64-P64)*(SUMIF(PNL!$A$1,"PRST-BNS-SALES",PNL!$B$1))</f>
        <v>85000</v>
      </c>
      <c r="R64" s="44" t="s">
        <v>69</v>
      </c>
      <c r="S64" s="21" t="s">
        <v>278</v>
      </c>
      <c r="V64" s="55"/>
      <c r="W64" s="55"/>
      <c r="X64" s="56"/>
      <c r="Y64" s="23"/>
      <c r="Z64" s="53"/>
      <c r="AB64" s="59"/>
      <c r="AC64" s="60"/>
      <c r="AD64" s="60"/>
      <c r="AE64" s="60"/>
      <c r="AF64" s="60"/>
      <c r="AG64" s="60"/>
      <c r="AH64" s="60"/>
      <c r="AI64" s="60"/>
      <c r="AJ64" s="60"/>
      <c r="AK64" s="60"/>
      <c r="AL64" s="60"/>
      <c r="AM64" s="60"/>
      <c r="AN64" s="60"/>
      <c r="AO64" s="60"/>
      <c r="AP64" s="60"/>
      <c r="AQ64" s="60"/>
    </row>
    <row r="65" ht="15.75" customHeight="1">
      <c r="A65" s="21" t="s">
        <v>21</v>
      </c>
      <c r="B65" s="27">
        <v>46113.0</v>
      </c>
      <c r="C65" s="16" t="s">
        <v>279</v>
      </c>
      <c r="D65" s="29" t="s">
        <v>280</v>
      </c>
      <c r="E65" s="29">
        <v>5.0</v>
      </c>
      <c r="F65" s="21" t="s">
        <v>281</v>
      </c>
      <c r="G65" s="30">
        <v>8.1238567616E10</v>
      </c>
      <c r="H65" s="31" t="s">
        <v>282</v>
      </c>
      <c r="I65" s="21" t="s">
        <v>47</v>
      </c>
      <c r="J65" s="32" t="s">
        <v>283</v>
      </c>
      <c r="K65" s="21">
        <v>1.0</v>
      </c>
      <c r="L65" s="21"/>
      <c r="M65" s="21" t="s">
        <v>30</v>
      </c>
      <c r="N65" s="19">
        <v>300000.0</v>
      </c>
      <c r="O65" s="19">
        <v>0.0</v>
      </c>
      <c r="P65" s="33">
        <f>N65*(SUMIF(PNL!$A$2,"PRST-GCP",PNL!$B$2))</f>
        <v>105000</v>
      </c>
      <c r="Q65" s="19">
        <f>(N65-O65-P65)*(SUMIF(PNL!$A$1,"PRST-BNS-SALES",PNL!$B$1))</f>
        <v>13260</v>
      </c>
      <c r="R65" s="21" t="s">
        <v>27</v>
      </c>
      <c r="S65" s="21" t="s">
        <v>28</v>
      </c>
      <c r="V65" s="55"/>
      <c r="W65" s="55"/>
      <c r="X65" s="56"/>
      <c r="Y65" s="23"/>
      <c r="Z65" s="53"/>
      <c r="AB65" s="59"/>
      <c r="AC65" s="60"/>
      <c r="AD65" s="60"/>
      <c r="AE65" s="60"/>
      <c r="AF65" s="60"/>
      <c r="AG65" s="60"/>
      <c r="AH65" s="60"/>
      <c r="AI65" s="60"/>
      <c r="AJ65" s="60"/>
      <c r="AK65" s="60"/>
      <c r="AL65" s="60"/>
      <c r="AM65" s="60"/>
      <c r="AN65" s="60"/>
      <c r="AO65" s="60"/>
      <c r="AP65" s="60"/>
      <c r="AQ65" s="60"/>
    </row>
    <row r="66" ht="15.75" customHeight="1">
      <c r="A66" s="21" t="s">
        <v>21</v>
      </c>
      <c r="B66" s="27">
        <v>45931.0</v>
      </c>
      <c r="C66" s="16" t="s">
        <v>284</v>
      </c>
      <c r="D66" s="29" t="s">
        <v>285</v>
      </c>
      <c r="E66" s="29">
        <v>8.0</v>
      </c>
      <c r="F66" s="21" t="s">
        <v>286</v>
      </c>
      <c r="G66" s="71">
        <v>8.7884115099E10</v>
      </c>
      <c r="H66" s="72" t="s">
        <v>287</v>
      </c>
      <c r="I66" s="21" t="s">
        <v>288</v>
      </c>
      <c r="J66" s="32" t="s">
        <v>289</v>
      </c>
      <c r="K66" s="21">
        <v>3.0</v>
      </c>
      <c r="L66" s="21"/>
      <c r="M66" s="21" t="s">
        <v>31</v>
      </c>
      <c r="N66" s="35">
        <v>700000.0</v>
      </c>
      <c r="O66" s="19">
        <v>0.0</v>
      </c>
      <c r="P66" s="33">
        <f>N66*(SUMIF(PNL!$A$2,"PRST-GCP",PNL!$B$2))</f>
        <v>245000</v>
      </c>
      <c r="Q66" s="19">
        <f>(N66-O66-P66)*(SUMIF(PNL!$A$1,"PRST-BNS-SALES",PNL!$B$1))</f>
        <v>30940</v>
      </c>
      <c r="R66" s="21" t="s">
        <v>125</v>
      </c>
      <c r="S66" s="21" t="s">
        <v>290</v>
      </c>
      <c r="V66" s="55"/>
      <c r="W66" s="55"/>
      <c r="X66" s="56"/>
      <c r="Y66" s="23"/>
      <c r="Z66" s="53"/>
      <c r="AB66" s="59"/>
      <c r="AC66" s="60"/>
      <c r="AD66" s="60"/>
      <c r="AE66" s="60"/>
      <c r="AF66" s="60"/>
      <c r="AG66" s="60"/>
      <c r="AH66" s="60"/>
      <c r="AI66" s="60"/>
      <c r="AJ66" s="60"/>
      <c r="AK66" s="60"/>
      <c r="AL66" s="60"/>
      <c r="AM66" s="60"/>
      <c r="AN66" s="60"/>
      <c r="AO66" s="60"/>
      <c r="AP66" s="60"/>
      <c r="AQ66" s="60"/>
    </row>
    <row r="67" ht="15.75" customHeight="1">
      <c r="A67" s="21" t="s">
        <v>21</v>
      </c>
      <c r="B67" s="27">
        <v>46116.0</v>
      </c>
      <c r="C67" s="73" t="s">
        <v>291</v>
      </c>
      <c r="D67" s="50">
        <v>43901.0</v>
      </c>
      <c r="E67" s="29">
        <v>2.0</v>
      </c>
      <c r="F67" s="21" t="s">
        <v>292</v>
      </c>
      <c r="G67" s="30">
        <v>8.1933188299E10</v>
      </c>
      <c r="H67" s="72" t="s">
        <v>293</v>
      </c>
      <c r="I67" s="21" t="s">
        <v>294</v>
      </c>
      <c r="J67" s="45" t="s">
        <v>295</v>
      </c>
      <c r="K67" s="21">
        <v>2.0</v>
      </c>
      <c r="L67" s="21"/>
      <c r="M67" s="21" t="s">
        <v>31</v>
      </c>
      <c r="N67" s="35">
        <v>1490000.0</v>
      </c>
      <c r="O67" s="19">
        <v>0.0</v>
      </c>
      <c r="P67" s="33">
        <f>N67*(SUMIF(PNL!$A$2,"PRST-GCP",PNL!$B$2))</f>
        <v>521500</v>
      </c>
      <c r="Q67" s="19">
        <f>(N67-O67-P67)*(SUMIF(PNL!$A$1,"PRST-BNS-SALES",PNL!$B$1))</f>
        <v>65858</v>
      </c>
      <c r="R67" s="21" t="s">
        <v>27</v>
      </c>
      <c r="S67" s="21" t="s">
        <v>28</v>
      </c>
      <c r="V67" s="55"/>
      <c r="W67" s="55"/>
      <c r="X67" s="56"/>
      <c r="Y67" s="23"/>
      <c r="Z67" s="53"/>
      <c r="AB67" s="59"/>
      <c r="AC67" s="60"/>
      <c r="AD67" s="60"/>
      <c r="AE67" s="60"/>
      <c r="AF67" s="60"/>
      <c r="AG67" s="60"/>
      <c r="AH67" s="60"/>
      <c r="AI67" s="60"/>
      <c r="AJ67" s="60"/>
      <c r="AK67" s="60"/>
      <c r="AL67" s="60"/>
      <c r="AM67" s="60"/>
      <c r="AN67" s="60"/>
      <c r="AO67" s="60"/>
      <c r="AP67" s="60"/>
      <c r="AQ67" s="60"/>
    </row>
    <row r="68" ht="15.75" customHeight="1">
      <c r="A68" s="21" t="s">
        <v>21</v>
      </c>
      <c r="B68" s="27">
        <v>46136.0</v>
      </c>
      <c r="C68" s="16" t="s">
        <v>296</v>
      </c>
      <c r="D68" s="29" t="s">
        <v>297</v>
      </c>
      <c r="E68" s="29">
        <v>8.0</v>
      </c>
      <c r="F68" s="21" t="s">
        <v>298</v>
      </c>
      <c r="G68" s="30">
        <v>8.128582266E9</v>
      </c>
      <c r="H68" s="72" t="s">
        <v>299</v>
      </c>
      <c r="I68" s="21" t="s">
        <v>300</v>
      </c>
      <c r="J68" s="48" t="s">
        <v>301</v>
      </c>
      <c r="K68" s="21">
        <v>1.0</v>
      </c>
      <c r="L68" s="21"/>
      <c r="M68" s="21" t="s">
        <v>30</v>
      </c>
      <c r="N68" s="35">
        <v>1090000.0</v>
      </c>
      <c r="O68" s="19">
        <v>0.0</v>
      </c>
      <c r="P68" s="33">
        <f>N68*(SUMIF(PNL!$A$2,"PRST-GCP",PNL!$B$2))</f>
        <v>381500</v>
      </c>
      <c r="Q68" s="19">
        <f>(N68-O68-P68)*(SUMIF(PNL!$A$1,"PRST-BNS-SALES",PNL!$B$1))</f>
        <v>48178</v>
      </c>
      <c r="R68" s="44" t="s">
        <v>227</v>
      </c>
      <c r="S68" s="21" t="s">
        <v>273</v>
      </c>
      <c r="V68" s="55"/>
      <c r="W68" s="55"/>
      <c r="X68" s="56"/>
      <c r="Y68" s="23"/>
      <c r="Z68" s="53"/>
      <c r="AB68" s="59"/>
      <c r="AC68" s="60"/>
      <c r="AD68" s="60"/>
      <c r="AE68" s="60"/>
      <c r="AF68" s="60"/>
      <c r="AG68" s="60"/>
      <c r="AH68" s="60"/>
      <c r="AI68" s="60"/>
      <c r="AJ68" s="60"/>
      <c r="AK68" s="60"/>
      <c r="AL68" s="60"/>
      <c r="AM68" s="60"/>
      <c r="AN68" s="60"/>
      <c r="AO68" s="60"/>
      <c r="AP68" s="60"/>
      <c r="AQ68" s="60"/>
    </row>
    <row r="69" ht="15.75" customHeight="1">
      <c r="A69" s="21" t="s">
        <v>21</v>
      </c>
      <c r="B69" s="27">
        <v>46003.0</v>
      </c>
      <c r="C69" s="51" t="s">
        <v>302</v>
      </c>
      <c r="D69" s="50">
        <v>44055.0</v>
      </c>
      <c r="E69" s="29">
        <v>2.0</v>
      </c>
      <c r="F69" s="21" t="s">
        <v>303</v>
      </c>
      <c r="G69" s="30">
        <v>8.2144020266E10</v>
      </c>
      <c r="H69" s="72" t="s">
        <v>304</v>
      </c>
      <c r="I69" s="21" t="s">
        <v>208</v>
      </c>
      <c r="J69" s="48" t="s">
        <v>305</v>
      </c>
      <c r="K69" s="21">
        <v>1.0</v>
      </c>
      <c r="L69" s="21"/>
      <c r="M69" s="21" t="s">
        <v>30</v>
      </c>
      <c r="N69" s="19">
        <v>100000.0</v>
      </c>
      <c r="O69" s="19">
        <v>0.0</v>
      </c>
      <c r="P69" s="33">
        <f>N69*(SUMIF(PNL!$A$2,"PRST-GCP",PNL!$B$2))</f>
        <v>35000</v>
      </c>
      <c r="Q69" s="19">
        <f>(N69-O69-P69)*(SUMIF(PNL!$A$1,"PRST-BNS-SALES",PNL!$B$1))</f>
        <v>4420</v>
      </c>
      <c r="R69" s="21" t="s">
        <v>27</v>
      </c>
      <c r="S69" s="21" t="s">
        <v>28</v>
      </c>
      <c r="V69" s="55"/>
      <c r="W69" s="55"/>
      <c r="X69" s="56"/>
      <c r="Y69" s="23"/>
      <c r="Z69" s="53"/>
      <c r="AB69" s="59"/>
      <c r="AC69" s="60"/>
      <c r="AD69" s="60"/>
      <c r="AE69" s="60"/>
      <c r="AF69" s="60"/>
      <c r="AG69" s="60"/>
      <c r="AH69" s="60"/>
      <c r="AI69" s="60"/>
      <c r="AJ69" s="60"/>
      <c r="AK69" s="60"/>
      <c r="AL69" s="60"/>
      <c r="AM69" s="60"/>
      <c r="AN69" s="60"/>
      <c r="AO69" s="60"/>
      <c r="AP69" s="60"/>
      <c r="AQ69" s="60"/>
    </row>
    <row r="70" ht="15.75" customHeight="1">
      <c r="A70" s="21" t="s">
        <v>21</v>
      </c>
      <c r="B70" s="74">
        <v>46216.0</v>
      </c>
      <c r="C70" s="28" t="s">
        <v>306</v>
      </c>
      <c r="D70" s="26" t="s">
        <v>307</v>
      </c>
      <c r="E70" s="26">
        <v>1.0</v>
      </c>
      <c r="F70" s="26" t="s">
        <v>308</v>
      </c>
      <c r="G70" s="30">
        <v>6.287862621212E12</v>
      </c>
      <c r="H70" s="30" t="s">
        <v>309</v>
      </c>
      <c r="I70" s="26" t="s">
        <v>310</v>
      </c>
      <c r="J70" s="75" t="s">
        <v>311</v>
      </c>
      <c r="K70" s="21">
        <v>2.0</v>
      </c>
      <c r="L70" s="21"/>
      <c r="M70" s="21" t="s">
        <v>30</v>
      </c>
      <c r="N70" s="35">
        <v>1140000.0</v>
      </c>
      <c r="O70" s="19">
        <v>0.0</v>
      </c>
      <c r="P70" s="33">
        <f>N70*(SUMIF(PNL!$A$2,"PRST-GCP",PNL!$B$2))</f>
        <v>399000</v>
      </c>
      <c r="Q70" s="19">
        <f>(N70-O70-P70)*(SUMIF(PNL!$A$1,"PRST-BNS-SALES",PNL!$B$1))</f>
        <v>50388</v>
      </c>
      <c r="R70" s="21" t="s">
        <v>27</v>
      </c>
      <c r="S70" s="21" t="s">
        <v>312</v>
      </c>
      <c r="V70" s="55"/>
      <c r="W70" s="55"/>
      <c r="X70" s="56"/>
      <c r="Y70" s="23"/>
      <c r="Z70" s="53"/>
      <c r="AB70" s="59"/>
      <c r="AC70" s="60"/>
      <c r="AD70" s="60"/>
      <c r="AE70" s="60"/>
      <c r="AF70" s="60"/>
      <c r="AG70" s="60"/>
      <c r="AH70" s="60"/>
      <c r="AI70" s="60"/>
      <c r="AJ70" s="60"/>
      <c r="AK70" s="60"/>
      <c r="AL70" s="60"/>
      <c r="AM70" s="60"/>
      <c r="AN70" s="60"/>
      <c r="AO70" s="60"/>
      <c r="AP70" s="60"/>
      <c r="AQ70" s="60"/>
    </row>
    <row r="71" ht="15.75" customHeight="1">
      <c r="A71" s="21" t="s">
        <v>21</v>
      </c>
      <c r="B71" s="27">
        <v>45974.0</v>
      </c>
      <c r="C71" s="28" t="s">
        <v>313</v>
      </c>
      <c r="D71" s="29" t="s">
        <v>314</v>
      </c>
      <c r="E71" s="29">
        <v>2.0</v>
      </c>
      <c r="F71" s="21" t="s">
        <v>223</v>
      </c>
      <c r="G71" s="30">
        <v>6.28176401546E11</v>
      </c>
      <c r="H71" s="72" t="s">
        <v>315</v>
      </c>
      <c r="I71" s="21" t="s">
        <v>316</v>
      </c>
      <c r="J71" s="32" t="s">
        <v>317</v>
      </c>
      <c r="K71" s="21">
        <v>1.0</v>
      </c>
      <c r="L71" s="21"/>
      <c r="M71" s="21" t="s">
        <v>31</v>
      </c>
      <c r="N71" s="19">
        <v>500000.0</v>
      </c>
      <c r="O71" s="19">
        <v>0.0</v>
      </c>
      <c r="P71" s="33">
        <f>N71*(SUMIF(PNL!$A$2,"PRST-GCP",PNL!$B$2))</f>
        <v>175000</v>
      </c>
      <c r="Q71" s="19">
        <f>(N71-O71-P71)*(SUMIF(PNL!$A$1,"PRST-BNS-SALES",PNL!$B$1))</f>
        <v>22100</v>
      </c>
      <c r="R71" s="44" t="s">
        <v>227</v>
      </c>
      <c r="S71" s="21" t="s">
        <v>228</v>
      </c>
      <c r="V71" s="55"/>
      <c r="W71" s="55"/>
      <c r="X71" s="56"/>
      <c r="Y71" s="23"/>
      <c r="Z71" s="53"/>
      <c r="AB71" s="59"/>
      <c r="AC71" s="60"/>
      <c r="AD71" s="60"/>
      <c r="AE71" s="60"/>
      <c r="AF71" s="60"/>
      <c r="AG71" s="60"/>
      <c r="AH71" s="60"/>
      <c r="AI71" s="60"/>
      <c r="AJ71" s="60"/>
      <c r="AK71" s="60"/>
      <c r="AL71" s="60"/>
      <c r="AM71" s="60"/>
      <c r="AN71" s="60"/>
      <c r="AO71" s="60"/>
      <c r="AP71" s="60"/>
      <c r="AQ71" s="60"/>
    </row>
    <row r="72" ht="15.75" customHeight="1">
      <c r="A72" s="21" t="s">
        <v>21</v>
      </c>
      <c r="B72" s="27">
        <v>46174.0</v>
      </c>
      <c r="C72" s="16" t="s">
        <v>318</v>
      </c>
      <c r="D72" s="29" t="s">
        <v>319</v>
      </c>
      <c r="E72" s="29">
        <v>6.0</v>
      </c>
      <c r="F72" s="21" t="s">
        <v>320</v>
      </c>
      <c r="G72" s="76">
        <v>8.5728955557E10</v>
      </c>
      <c r="H72" s="72" t="s">
        <v>321</v>
      </c>
      <c r="I72" s="21" t="s">
        <v>316</v>
      </c>
      <c r="J72" s="32" t="s">
        <v>283</v>
      </c>
      <c r="K72" s="21">
        <v>1.0</v>
      </c>
      <c r="L72" s="21"/>
      <c r="M72" s="21" t="s">
        <v>30</v>
      </c>
      <c r="N72" s="19">
        <v>300000.0</v>
      </c>
      <c r="O72" s="19">
        <v>0.0</v>
      </c>
      <c r="P72" s="33">
        <f>N72*(SUMIF(PNL!$A$2,"PRST-GCP",PNL!$B$2))</f>
        <v>105000</v>
      </c>
      <c r="Q72" s="19">
        <f>(N72-O72-P72)*(SUMIF(PNL!$A$1,"PRST-BNS-SALES",PNL!$B$1))</f>
        <v>13260</v>
      </c>
      <c r="R72" s="21" t="s">
        <v>125</v>
      </c>
      <c r="S72" s="21" t="s">
        <v>322</v>
      </c>
      <c r="V72" s="55"/>
      <c r="W72" s="55"/>
      <c r="X72" s="56"/>
      <c r="Y72" s="23"/>
      <c r="Z72" s="53"/>
      <c r="AB72" s="59"/>
      <c r="AC72" s="60"/>
      <c r="AD72" s="60"/>
      <c r="AE72" s="60"/>
      <c r="AF72" s="60"/>
      <c r="AG72" s="60"/>
      <c r="AH72" s="60"/>
      <c r="AI72" s="60"/>
      <c r="AJ72" s="60"/>
      <c r="AK72" s="60"/>
      <c r="AL72" s="60"/>
      <c r="AM72" s="60"/>
      <c r="AN72" s="60"/>
      <c r="AO72" s="60"/>
      <c r="AP72" s="60"/>
      <c r="AQ72" s="60"/>
    </row>
    <row r="73" ht="15.75" customHeight="1">
      <c r="A73" s="21" t="s">
        <v>21</v>
      </c>
      <c r="B73" s="27">
        <v>46176.0</v>
      </c>
      <c r="C73" s="77" t="s">
        <v>323</v>
      </c>
      <c r="D73" s="50">
        <v>44228.0</v>
      </c>
      <c r="E73" s="29">
        <v>3.0</v>
      </c>
      <c r="F73" s="21" t="s">
        <v>324</v>
      </c>
      <c r="G73" s="76">
        <v>8.2139373062E10</v>
      </c>
      <c r="H73" s="72" t="s">
        <v>325</v>
      </c>
      <c r="I73" s="21" t="s">
        <v>326</v>
      </c>
      <c r="J73" s="32" t="s">
        <v>327</v>
      </c>
      <c r="K73" s="21">
        <v>2.0</v>
      </c>
      <c r="L73" s="21"/>
      <c r="M73" s="21" t="s">
        <v>31</v>
      </c>
      <c r="N73" s="19">
        <v>500000.0</v>
      </c>
      <c r="O73" s="19">
        <v>0.0</v>
      </c>
      <c r="P73" s="33">
        <f>N73*(SUMIF(PNL!$A$2,"PRST-GCP",PNL!$B$2))</f>
        <v>175000</v>
      </c>
      <c r="Q73" s="19">
        <f>(N73-O73-P73)*(SUMIF(PNL!$A$1,"PRST-BNS-SALES",PNL!$B$1))</f>
        <v>22100</v>
      </c>
      <c r="R73" s="44" t="s">
        <v>69</v>
      </c>
      <c r="S73" s="21" t="s">
        <v>278</v>
      </c>
      <c r="V73" s="55"/>
      <c r="W73" s="55"/>
      <c r="X73" s="56"/>
      <c r="Y73" s="23"/>
      <c r="Z73" s="53"/>
      <c r="AB73" s="59"/>
      <c r="AC73" s="60"/>
      <c r="AD73" s="60"/>
      <c r="AE73" s="60"/>
      <c r="AF73" s="60"/>
      <c r="AG73" s="60"/>
      <c r="AH73" s="60"/>
      <c r="AI73" s="60"/>
      <c r="AJ73" s="60"/>
      <c r="AK73" s="60"/>
      <c r="AL73" s="60"/>
      <c r="AM73" s="60"/>
      <c r="AN73" s="60"/>
      <c r="AO73" s="60"/>
      <c r="AP73" s="60"/>
      <c r="AQ73" s="60"/>
    </row>
    <row r="74" ht="14.25" customHeight="1">
      <c r="A74" s="21" t="s">
        <v>20</v>
      </c>
      <c r="B74" s="15"/>
      <c r="C74" s="16" t="s">
        <v>328</v>
      </c>
      <c r="D74" s="29" t="s">
        <v>329</v>
      </c>
      <c r="E74" s="29">
        <v>9.0</v>
      </c>
      <c r="F74" s="21" t="s">
        <v>330</v>
      </c>
      <c r="G74" s="30" t="s">
        <v>331</v>
      </c>
      <c r="H74" s="31" t="s">
        <v>332</v>
      </c>
      <c r="I74" s="21" t="s">
        <v>333</v>
      </c>
      <c r="J74" s="48" t="s">
        <v>334</v>
      </c>
      <c r="K74" s="21">
        <v>4.0</v>
      </c>
      <c r="L74" s="21"/>
      <c r="M74" s="21" t="s">
        <v>30</v>
      </c>
      <c r="N74" s="35">
        <v>2340000.0</v>
      </c>
      <c r="O74" s="19">
        <v>0.0</v>
      </c>
      <c r="P74" s="20">
        <v>750000.0</v>
      </c>
      <c r="Q74" s="19">
        <f>(N74-O74-P74)*(SUMIF(PNL!$A$1,"PRST-BNS-SALES",PNL!$B$1))</f>
        <v>108120</v>
      </c>
      <c r="R74" s="21" t="s">
        <v>27</v>
      </c>
      <c r="S74" s="21" t="s">
        <v>118</v>
      </c>
      <c r="V74" s="55"/>
      <c r="W74" s="55"/>
      <c r="X74" s="56"/>
      <c r="Y74" s="23"/>
      <c r="Z74" s="53"/>
      <c r="AB74" s="59"/>
      <c r="AC74" s="60"/>
      <c r="AD74" s="60"/>
      <c r="AE74" s="60"/>
      <c r="AF74" s="60"/>
      <c r="AG74" s="60"/>
      <c r="AH74" s="60"/>
      <c r="AI74" s="60"/>
      <c r="AJ74" s="60"/>
      <c r="AK74" s="60"/>
      <c r="AL74" s="60"/>
      <c r="AM74" s="60"/>
      <c r="AN74" s="60"/>
      <c r="AO74" s="60"/>
      <c r="AP74" s="60"/>
      <c r="AQ74" s="60"/>
    </row>
    <row r="75" ht="15.75" customHeight="1">
      <c r="A75" s="21" t="s">
        <v>21</v>
      </c>
      <c r="B75" s="27">
        <v>46257.0</v>
      </c>
      <c r="C75" s="16" t="s">
        <v>335</v>
      </c>
      <c r="D75" s="29" t="s">
        <v>336</v>
      </c>
      <c r="E75" s="29">
        <v>5.0</v>
      </c>
      <c r="F75" s="21" t="s">
        <v>337</v>
      </c>
      <c r="G75" s="30" t="s">
        <v>338</v>
      </c>
      <c r="H75" s="31" t="s">
        <v>339</v>
      </c>
      <c r="I75" s="21"/>
      <c r="J75" s="48" t="s">
        <v>340</v>
      </c>
      <c r="K75" s="21">
        <v>2.0</v>
      </c>
      <c r="L75" s="21"/>
      <c r="M75" s="21" t="s">
        <v>30</v>
      </c>
      <c r="N75" s="35">
        <v>350000.0</v>
      </c>
      <c r="O75" s="19">
        <v>0.0</v>
      </c>
      <c r="P75" s="33">
        <f>N75*(SUMIF(PNL!$A$2,"PRST-GCP",PNL!$B$2))</f>
        <v>122500</v>
      </c>
      <c r="Q75" s="19">
        <f>(N75-O75-P75)*(SUMIF(PNL!$A$1,"PRST-BNS-SALES",PNL!$B$1))</f>
        <v>15470</v>
      </c>
      <c r="R75" s="21" t="s">
        <v>27</v>
      </c>
      <c r="S75" s="21" t="s">
        <v>341</v>
      </c>
      <c r="V75" s="55"/>
      <c r="W75" s="55"/>
      <c r="X75" s="56"/>
      <c r="Y75" s="23"/>
      <c r="Z75" s="53"/>
      <c r="AB75" s="59"/>
      <c r="AC75" s="60"/>
      <c r="AD75" s="60"/>
      <c r="AE75" s="60"/>
      <c r="AF75" s="60"/>
      <c r="AG75" s="60"/>
      <c r="AH75" s="60"/>
      <c r="AI75" s="60"/>
      <c r="AJ75" s="60"/>
      <c r="AK75" s="60"/>
      <c r="AL75" s="60"/>
      <c r="AM75" s="60"/>
      <c r="AN75" s="60"/>
      <c r="AO75" s="60"/>
      <c r="AP75" s="60"/>
      <c r="AQ75" s="60"/>
    </row>
    <row r="76" ht="15.75" customHeight="1">
      <c r="A76" s="21" t="s">
        <v>20</v>
      </c>
      <c r="B76" s="15"/>
      <c r="C76" s="16" t="s">
        <v>342</v>
      </c>
      <c r="D76" s="50">
        <v>44382.0</v>
      </c>
      <c r="E76" s="29">
        <v>1.0</v>
      </c>
      <c r="F76" s="21" t="s">
        <v>343</v>
      </c>
      <c r="G76" s="30">
        <v>6.281234472549E12</v>
      </c>
      <c r="H76" s="31" t="s">
        <v>344</v>
      </c>
      <c r="I76" s="21" t="s">
        <v>345</v>
      </c>
      <c r="J76" s="32" t="s">
        <v>346</v>
      </c>
      <c r="K76" s="21">
        <v>1.0</v>
      </c>
      <c r="L76" s="21"/>
      <c r="M76" s="21" t="s">
        <v>31</v>
      </c>
      <c r="N76" s="19">
        <v>1950000.0</v>
      </c>
      <c r="O76" s="19">
        <v>0.0</v>
      </c>
      <c r="P76" s="62">
        <v>500000.0</v>
      </c>
      <c r="Q76" s="19">
        <f>(N76-O76-P76)*(SUMIF(PNL!$A$1,"PRST-BNS-SALES",PNL!$B$1))</f>
        <v>98600</v>
      </c>
      <c r="R76" s="44" t="s">
        <v>69</v>
      </c>
      <c r="S76" s="21" t="s">
        <v>278</v>
      </c>
      <c r="V76" s="55"/>
      <c r="W76" s="55"/>
      <c r="X76" s="56"/>
      <c r="Y76" s="23"/>
      <c r="Z76" s="53"/>
      <c r="AB76" s="59"/>
      <c r="AC76" s="60"/>
      <c r="AD76" s="60"/>
      <c r="AE76" s="60"/>
      <c r="AF76" s="60"/>
      <c r="AG76" s="60"/>
      <c r="AH76" s="60"/>
      <c r="AI76" s="60"/>
      <c r="AJ76" s="60"/>
      <c r="AK76" s="60"/>
      <c r="AL76" s="60"/>
      <c r="AM76" s="60"/>
      <c r="AN76" s="60"/>
      <c r="AO76" s="60"/>
      <c r="AP76" s="60"/>
      <c r="AQ76" s="60"/>
    </row>
    <row r="77" ht="15.75" customHeight="1">
      <c r="A77" s="21" t="s">
        <v>21</v>
      </c>
      <c r="B77" s="15">
        <v>45916.0</v>
      </c>
      <c r="C77" s="16" t="s">
        <v>347</v>
      </c>
      <c r="D77" s="29" t="s">
        <v>348</v>
      </c>
      <c r="E77" s="29">
        <v>7.0</v>
      </c>
      <c r="F77" s="21" t="s">
        <v>349</v>
      </c>
      <c r="G77" s="30" t="s">
        <v>350</v>
      </c>
      <c r="H77" s="31" t="s">
        <v>351</v>
      </c>
      <c r="I77" s="21" t="s">
        <v>47</v>
      </c>
      <c r="J77" s="48" t="s">
        <v>352</v>
      </c>
      <c r="K77" s="21">
        <v>1.0</v>
      </c>
      <c r="L77" s="21"/>
      <c r="M77" s="21" t="s">
        <v>30</v>
      </c>
      <c r="N77" s="35">
        <v>690000.0</v>
      </c>
      <c r="O77" s="19">
        <v>0.0</v>
      </c>
      <c r="P77" s="33">
        <f>N77*(SUMIF(PNL!$A$2,"PRST-GCP",PNL!$B$2))</f>
        <v>241500</v>
      </c>
      <c r="Q77" s="19">
        <f>(N77-O77-P77)*(SUMIF(PNL!$A$1,"PRST-BNS-SALES",PNL!$B$1))</f>
        <v>30498</v>
      </c>
      <c r="R77" s="21" t="s">
        <v>92</v>
      </c>
      <c r="S77" s="21" t="s">
        <v>353</v>
      </c>
      <c r="V77" s="55"/>
      <c r="W77" s="55"/>
      <c r="X77" s="56"/>
      <c r="Y77" s="23"/>
      <c r="Z77" s="53"/>
      <c r="AB77" s="59"/>
      <c r="AC77" s="60"/>
      <c r="AD77" s="60"/>
      <c r="AE77" s="60"/>
      <c r="AF77" s="60"/>
      <c r="AG77" s="60"/>
      <c r="AH77" s="60"/>
      <c r="AI77" s="60"/>
      <c r="AJ77" s="60"/>
      <c r="AK77" s="60"/>
      <c r="AL77" s="60"/>
      <c r="AM77" s="60"/>
      <c r="AN77" s="60"/>
      <c r="AO77" s="60"/>
      <c r="AP77" s="60"/>
      <c r="AQ77" s="60"/>
    </row>
    <row r="78" ht="15.75" customHeight="1">
      <c r="A78" s="21" t="s">
        <v>21</v>
      </c>
      <c r="B78" s="15">
        <v>45927.0</v>
      </c>
      <c r="C78" s="16" t="s">
        <v>354</v>
      </c>
      <c r="D78" s="29" t="s">
        <v>355</v>
      </c>
      <c r="E78" s="29">
        <v>5.0</v>
      </c>
      <c r="F78" s="21" t="s">
        <v>356</v>
      </c>
      <c r="G78" s="30">
        <v>6.282220867777E12</v>
      </c>
      <c r="H78" s="72" t="s">
        <v>357</v>
      </c>
      <c r="I78" s="21" t="s">
        <v>316</v>
      </c>
      <c r="J78" s="32" t="s">
        <v>358</v>
      </c>
      <c r="K78" s="21">
        <v>1.0</v>
      </c>
      <c r="L78" s="21"/>
      <c r="M78" s="21" t="s">
        <v>31</v>
      </c>
      <c r="N78" s="19">
        <v>950000.0</v>
      </c>
      <c r="O78" s="19">
        <v>0.0</v>
      </c>
      <c r="P78" s="33">
        <f>N78*(SUMIF(PNL!$A$2,"PRST-GCP",PNL!$B$2))</f>
        <v>332500</v>
      </c>
      <c r="Q78" s="19">
        <f>(N78-O78-P78)*(SUMIF(PNL!$A$1,"PRST-BNS-SALES",PNL!$B$1))</f>
        <v>41990</v>
      </c>
      <c r="R78" s="44" t="s">
        <v>227</v>
      </c>
      <c r="S78" s="21" t="s">
        <v>228</v>
      </c>
      <c r="V78" s="55"/>
      <c r="W78" s="55"/>
      <c r="X78" s="56"/>
      <c r="Y78" s="23"/>
      <c r="Z78" s="53"/>
      <c r="AB78" s="59"/>
      <c r="AC78" s="60"/>
      <c r="AD78" s="60"/>
      <c r="AE78" s="60"/>
      <c r="AF78" s="60"/>
      <c r="AG78" s="60"/>
      <c r="AH78" s="60"/>
      <c r="AI78" s="60"/>
      <c r="AJ78" s="60"/>
      <c r="AK78" s="60"/>
      <c r="AL78" s="60"/>
      <c r="AM78" s="60"/>
      <c r="AN78" s="60"/>
      <c r="AO78" s="60"/>
      <c r="AP78" s="60"/>
      <c r="AQ78" s="60"/>
    </row>
    <row r="79">
      <c r="A79" s="14" t="s">
        <v>20</v>
      </c>
      <c r="B79" s="15"/>
      <c r="C79" s="16" t="s">
        <v>359</v>
      </c>
      <c r="D79" s="78">
        <v>44506.0</v>
      </c>
      <c r="E79" s="53">
        <v>9.0</v>
      </c>
      <c r="F79" s="14" t="s">
        <v>360</v>
      </c>
      <c r="G79" s="79">
        <v>8.2184668898E10</v>
      </c>
      <c r="H79" s="31" t="s">
        <v>361</v>
      </c>
      <c r="I79" s="14" t="s">
        <v>316</v>
      </c>
      <c r="J79" s="80" t="s">
        <v>362</v>
      </c>
      <c r="K79" s="14">
        <v>3.0</v>
      </c>
      <c r="M79" s="14" t="s">
        <v>30</v>
      </c>
      <c r="N79" s="81">
        <v>5090000.0</v>
      </c>
      <c r="O79" s="19">
        <v>0.0</v>
      </c>
      <c r="P79" s="20">
        <v>1100000.0</v>
      </c>
      <c r="Q79" s="19">
        <f>(N79-O79-P79)*(SUMIF(PNL!$A$1,"PRST-BNS-SALES",PNL!$B$1))</f>
        <v>271320</v>
      </c>
      <c r="R79" s="14" t="s">
        <v>363</v>
      </c>
      <c r="S79" s="14" t="s">
        <v>364</v>
      </c>
      <c r="V79" s="55"/>
      <c r="W79" s="55"/>
      <c r="X79" s="56"/>
      <c r="Y79" s="23"/>
      <c r="Z79" s="53"/>
      <c r="AB79" s="59"/>
      <c r="AC79" s="60"/>
      <c r="AD79" s="60"/>
      <c r="AE79" s="60"/>
      <c r="AF79" s="60"/>
      <c r="AG79" s="60"/>
      <c r="AH79" s="60"/>
      <c r="AI79" s="60"/>
      <c r="AJ79" s="60"/>
      <c r="AK79" s="60"/>
      <c r="AL79" s="60"/>
      <c r="AM79" s="60"/>
      <c r="AN79" s="60"/>
      <c r="AO79" s="60"/>
      <c r="AP79" s="60"/>
      <c r="AQ79" s="60"/>
    </row>
    <row r="80" ht="16.5" customHeight="1">
      <c r="A80" s="14" t="s">
        <v>21</v>
      </c>
      <c r="B80" s="27">
        <v>45978.0</v>
      </c>
      <c r="C80" s="16" t="s">
        <v>365</v>
      </c>
      <c r="D80" s="53" t="s">
        <v>366</v>
      </c>
      <c r="E80" s="53">
        <v>4.0</v>
      </c>
      <c r="F80" s="14" t="s">
        <v>367</v>
      </c>
      <c r="G80" s="79">
        <v>6.281392222283E12</v>
      </c>
      <c r="H80" s="58" t="s">
        <v>368</v>
      </c>
      <c r="I80" s="14" t="s">
        <v>369</v>
      </c>
      <c r="J80" s="18" t="s">
        <v>370</v>
      </c>
      <c r="K80" s="14">
        <v>1.0</v>
      </c>
      <c r="M80" s="14" t="s">
        <v>31</v>
      </c>
      <c r="N80" s="66">
        <v>300000.0</v>
      </c>
      <c r="O80" s="19">
        <v>0.0</v>
      </c>
      <c r="P80" s="33">
        <f>N80*(SUMIF(PNL!$A$2,"PRST-GCP",PNL!$B$2))</f>
        <v>105000</v>
      </c>
      <c r="Q80" s="19">
        <f>(N80-O80-P80)*(SUMIF(PNL!$A$1,"PRST-BNS-SALES",PNL!$B$1))</f>
        <v>13260</v>
      </c>
      <c r="R80" s="14" t="s">
        <v>371</v>
      </c>
      <c r="S80" s="14" t="s">
        <v>84</v>
      </c>
      <c r="V80" s="55"/>
      <c r="W80" s="55"/>
      <c r="X80" s="56"/>
      <c r="Y80" s="23"/>
      <c r="Z80" s="53"/>
      <c r="AB80" s="59"/>
      <c r="AC80" s="60"/>
      <c r="AD80" s="60"/>
      <c r="AE80" s="60"/>
      <c r="AF80" s="60"/>
      <c r="AG80" s="60"/>
      <c r="AH80" s="60"/>
      <c r="AI80" s="60"/>
      <c r="AJ80" s="60"/>
      <c r="AK80" s="60"/>
      <c r="AL80" s="60"/>
      <c r="AM80" s="60"/>
      <c r="AN80" s="60"/>
      <c r="AO80" s="60"/>
      <c r="AP80" s="60"/>
      <c r="AQ80" s="60"/>
    </row>
    <row r="81" ht="15.75" customHeight="1">
      <c r="A81" s="14" t="s">
        <v>20</v>
      </c>
      <c r="B81" s="15"/>
      <c r="C81" s="16" t="s">
        <v>372</v>
      </c>
      <c r="D81" s="53" t="s">
        <v>373</v>
      </c>
      <c r="E81" s="53">
        <v>9.0</v>
      </c>
      <c r="F81" s="14" t="s">
        <v>374</v>
      </c>
      <c r="G81" s="79">
        <f>628970269800</f>
        <v>628970269800</v>
      </c>
      <c r="H81" s="58" t="s">
        <v>375</v>
      </c>
      <c r="I81" s="14" t="s">
        <v>316</v>
      </c>
      <c r="J81" s="48" t="s">
        <v>376</v>
      </c>
      <c r="K81" s="14">
        <v>4.0</v>
      </c>
      <c r="M81" s="14" t="s">
        <v>30</v>
      </c>
      <c r="N81" s="81">
        <v>2190000.0</v>
      </c>
      <c r="O81" s="19">
        <v>0.0</v>
      </c>
      <c r="P81" s="20">
        <v>750000.0</v>
      </c>
      <c r="Q81" s="19">
        <f>(N81-O81-P81)*(SUMIF(PNL!$A$1,"PRST-BNS-SALES",PNL!$B$1))</f>
        <v>97920</v>
      </c>
      <c r="R81" s="14" t="s">
        <v>27</v>
      </c>
      <c r="S81" s="14" t="s">
        <v>28</v>
      </c>
      <c r="V81" s="55"/>
      <c r="W81" s="55"/>
      <c r="X81" s="56"/>
      <c r="Y81" s="23"/>
      <c r="Z81" s="53"/>
      <c r="AB81" s="59"/>
      <c r="AC81" s="60"/>
      <c r="AD81" s="60"/>
      <c r="AE81" s="60"/>
      <c r="AF81" s="60"/>
      <c r="AG81" s="60"/>
      <c r="AH81" s="60"/>
      <c r="AI81" s="60"/>
      <c r="AJ81" s="60"/>
      <c r="AK81" s="60"/>
      <c r="AL81" s="60"/>
      <c r="AM81" s="60"/>
      <c r="AN81" s="60"/>
      <c r="AO81" s="60"/>
      <c r="AP81" s="60"/>
      <c r="AQ81" s="60"/>
    </row>
    <row r="82">
      <c r="A82" s="82" t="s">
        <v>21</v>
      </c>
      <c r="B82" s="27">
        <v>45937.0</v>
      </c>
      <c r="C82" s="83" t="s">
        <v>377</v>
      </c>
      <c r="D82" s="84">
        <v>43774.0</v>
      </c>
      <c r="E82" s="82">
        <v>7.0</v>
      </c>
      <c r="F82" s="82" t="s">
        <v>378</v>
      </c>
      <c r="G82" s="85">
        <v>8.119138168E9</v>
      </c>
      <c r="H82" s="85" t="s">
        <v>379</v>
      </c>
      <c r="I82" s="82" t="s">
        <v>90</v>
      </c>
      <c r="J82" s="86" t="s">
        <v>380</v>
      </c>
      <c r="K82" s="82">
        <v>3.0</v>
      </c>
      <c r="L82" s="82"/>
      <c r="M82" s="82" t="s">
        <v>31</v>
      </c>
      <c r="N82" s="66">
        <v>800000.0</v>
      </c>
      <c r="O82" s="19">
        <v>0.0</v>
      </c>
      <c r="P82" s="33">
        <f>N82*(SUMIF(PNL!$A$2,"PRST-GCP",PNL!$B$2))</f>
        <v>280000</v>
      </c>
      <c r="Q82" s="19">
        <f>(N82-O82-P82)*(SUMIF(PNL!$A$1,"PRST-BNS-SALES",PNL!$B$1))</f>
        <v>35360</v>
      </c>
      <c r="R82" s="87" t="s">
        <v>227</v>
      </c>
      <c r="S82" s="82" t="s">
        <v>228</v>
      </c>
      <c r="V82" s="55"/>
      <c r="W82" s="55"/>
      <c r="X82" s="56"/>
      <c r="Y82" s="23"/>
      <c r="Z82" s="53"/>
      <c r="AB82" s="59"/>
      <c r="AC82" s="60"/>
      <c r="AD82" s="60"/>
      <c r="AE82" s="60"/>
      <c r="AF82" s="60"/>
      <c r="AG82" s="60"/>
      <c r="AH82" s="60"/>
      <c r="AI82" s="60"/>
      <c r="AJ82" s="60"/>
      <c r="AK82" s="60"/>
      <c r="AL82" s="60"/>
      <c r="AM82" s="60"/>
      <c r="AN82" s="60"/>
      <c r="AO82" s="60"/>
      <c r="AP82" s="60"/>
      <c r="AQ82" s="60"/>
    </row>
    <row r="83" ht="15.75" customHeight="1">
      <c r="A83" s="14" t="s">
        <v>21</v>
      </c>
      <c r="B83" s="27">
        <v>45991.0</v>
      </c>
      <c r="C83" s="51" t="s">
        <v>381</v>
      </c>
      <c r="D83" s="53" t="s">
        <v>373</v>
      </c>
      <c r="E83" s="53">
        <v>10.0</v>
      </c>
      <c r="F83" s="14" t="s">
        <v>382</v>
      </c>
      <c r="G83" s="79">
        <v>6.2811110313E10</v>
      </c>
      <c r="H83" s="58" t="s">
        <v>383</v>
      </c>
      <c r="I83" s="14" t="s">
        <v>316</v>
      </c>
      <c r="J83" s="18" t="s">
        <v>384</v>
      </c>
      <c r="K83" s="14">
        <v>2.0</v>
      </c>
      <c r="M83" s="14" t="s">
        <v>31</v>
      </c>
      <c r="N83" s="81">
        <v>600000.0</v>
      </c>
      <c r="O83" s="19">
        <v>0.0</v>
      </c>
      <c r="P83" s="33">
        <f>N83*(SUMIF(PNL!$A$2,"PRST-GCP",PNL!$B$2))</f>
        <v>210000</v>
      </c>
      <c r="Q83" s="19">
        <f>(N83-O83-P83)*(SUMIF(PNL!$A$1,"PRST-BNS-SALES",PNL!$B$1))</f>
        <v>26520</v>
      </c>
      <c r="R83" s="14" t="s">
        <v>92</v>
      </c>
      <c r="S83" s="14" t="s">
        <v>385</v>
      </c>
      <c r="V83" s="55"/>
      <c r="W83" s="55"/>
      <c r="X83" s="56"/>
      <c r="Y83" s="23"/>
      <c r="Z83" s="53"/>
      <c r="AB83" s="59"/>
      <c r="AC83" s="60"/>
      <c r="AD83" s="60"/>
      <c r="AE83" s="60"/>
      <c r="AF83" s="60"/>
      <c r="AG83" s="60"/>
      <c r="AH83" s="60"/>
      <c r="AI83" s="60"/>
      <c r="AJ83" s="60"/>
      <c r="AK83" s="60"/>
      <c r="AL83" s="60"/>
      <c r="AM83" s="60"/>
      <c r="AN83" s="60"/>
      <c r="AO83" s="60"/>
      <c r="AP83" s="60"/>
      <c r="AQ83" s="60"/>
    </row>
    <row r="84" ht="15.75" customHeight="1">
      <c r="A84" s="14" t="s">
        <v>21</v>
      </c>
      <c r="B84" s="27">
        <v>46006.0</v>
      </c>
      <c r="C84" s="16" t="s">
        <v>386</v>
      </c>
      <c r="D84" s="53" t="s">
        <v>387</v>
      </c>
      <c r="E84" s="53">
        <v>8.0</v>
      </c>
      <c r="F84" s="14" t="s">
        <v>388</v>
      </c>
      <c r="G84" s="65">
        <v>8.1343284333E10</v>
      </c>
      <c r="H84" s="58" t="s">
        <v>389</v>
      </c>
      <c r="I84" s="14" t="s">
        <v>316</v>
      </c>
      <c r="J84" s="18" t="s">
        <v>390</v>
      </c>
      <c r="K84" s="14">
        <v>1.0</v>
      </c>
      <c r="M84" s="14" t="s">
        <v>31</v>
      </c>
      <c r="N84" s="66">
        <v>300000.0</v>
      </c>
      <c r="O84" s="19">
        <v>0.0</v>
      </c>
      <c r="P84" s="33">
        <f>N84*(SUMIF(PNL!$A$2,"PRST-GCP",PNL!$B$2))</f>
        <v>105000</v>
      </c>
      <c r="Q84" s="19">
        <f>(N84-O84-P84)*(SUMIF(PNL!$A$1,"PRST-BNS-SALES",PNL!$B$1))</f>
        <v>13260</v>
      </c>
      <c r="R84" s="14" t="s">
        <v>391</v>
      </c>
      <c r="S84" s="14" t="s">
        <v>392</v>
      </c>
      <c r="V84" s="55"/>
      <c r="W84" s="55"/>
      <c r="X84" s="56"/>
      <c r="Y84" s="23"/>
      <c r="Z84" s="53"/>
      <c r="AB84" s="59"/>
      <c r="AC84" s="60"/>
      <c r="AD84" s="60"/>
      <c r="AE84" s="60"/>
      <c r="AF84" s="60"/>
      <c r="AG84" s="60"/>
      <c r="AH84" s="60"/>
      <c r="AI84" s="60"/>
      <c r="AJ84" s="60"/>
      <c r="AK84" s="60"/>
      <c r="AL84" s="60"/>
      <c r="AM84" s="60"/>
      <c r="AN84" s="60"/>
      <c r="AO84" s="60"/>
      <c r="AP84" s="60"/>
      <c r="AQ84" s="60"/>
    </row>
    <row r="85" ht="15.75" customHeight="1">
      <c r="A85" s="14" t="s">
        <v>21</v>
      </c>
      <c r="B85" s="88">
        <v>46017.0</v>
      </c>
      <c r="C85" s="77" t="s">
        <v>393</v>
      </c>
      <c r="D85" s="53" t="s">
        <v>394</v>
      </c>
      <c r="E85" s="53">
        <v>10.0</v>
      </c>
      <c r="F85" s="14" t="s">
        <v>395</v>
      </c>
      <c r="G85" s="79" t="s">
        <v>396</v>
      </c>
      <c r="H85" s="58" t="s">
        <v>397</v>
      </c>
      <c r="I85" s="14" t="s">
        <v>90</v>
      </c>
      <c r="J85" s="18" t="s">
        <v>398</v>
      </c>
      <c r="K85" s="14">
        <v>3.0</v>
      </c>
      <c r="M85" s="14" t="s">
        <v>30</v>
      </c>
      <c r="N85" s="66">
        <v>600000.0</v>
      </c>
      <c r="O85" s="19">
        <v>0.0</v>
      </c>
      <c r="P85" s="33">
        <f>N85*(SUMIF(PNL!$A$2,"PRST-GCP",PNL!$B$2))</f>
        <v>210000</v>
      </c>
      <c r="Q85" s="19">
        <f>(N85-O85-P85)*(SUMIF(PNL!$A$1,"PRST-BNS-SALES",PNL!$B$1))</f>
        <v>26520</v>
      </c>
      <c r="R85" s="14" t="s">
        <v>125</v>
      </c>
      <c r="S85" s="14" t="s">
        <v>399</v>
      </c>
      <c r="V85" s="55"/>
      <c r="W85" s="55"/>
      <c r="X85" s="56"/>
      <c r="Y85" s="23"/>
      <c r="Z85" s="53"/>
      <c r="AB85" s="59"/>
      <c r="AC85" s="60"/>
      <c r="AD85" s="60"/>
      <c r="AE85" s="60"/>
      <c r="AF85" s="60"/>
      <c r="AG85" s="60"/>
      <c r="AH85" s="60"/>
      <c r="AI85" s="60"/>
      <c r="AJ85" s="60"/>
      <c r="AK85" s="60"/>
      <c r="AL85" s="60"/>
      <c r="AM85" s="60"/>
      <c r="AN85" s="60"/>
      <c r="AO85" s="60"/>
      <c r="AP85" s="60"/>
      <c r="AQ85" s="60"/>
    </row>
    <row r="86" ht="15.75" customHeight="1">
      <c r="A86" s="14" t="s">
        <v>21</v>
      </c>
      <c r="B86" s="27">
        <v>45925.0</v>
      </c>
      <c r="C86" s="16" t="s">
        <v>400</v>
      </c>
      <c r="D86" s="53" t="s">
        <v>401</v>
      </c>
      <c r="E86" s="53">
        <v>6.0</v>
      </c>
      <c r="F86" s="14" t="s">
        <v>402</v>
      </c>
      <c r="G86" s="79" t="s">
        <v>403</v>
      </c>
      <c r="H86" s="58" t="s">
        <v>404</v>
      </c>
      <c r="I86" s="14" t="s">
        <v>61</v>
      </c>
      <c r="J86" s="18" t="s">
        <v>405</v>
      </c>
      <c r="K86" s="14">
        <v>2.0</v>
      </c>
      <c r="M86" s="14" t="s">
        <v>30</v>
      </c>
      <c r="N86" s="66">
        <v>150000.0</v>
      </c>
      <c r="O86" s="19">
        <v>0.0</v>
      </c>
      <c r="P86" s="33">
        <f>N86*(SUMIF(PNL!$A$2,"PRST-GCP",PNL!$B$2))</f>
        <v>52500</v>
      </c>
      <c r="Q86" s="19">
        <f>(N86-O86-P86)*(SUMIF(PNL!$A$1,"PRST-BNS-SALES",PNL!$B$1))</f>
        <v>6630</v>
      </c>
      <c r="R86" s="14" t="s">
        <v>27</v>
      </c>
      <c r="S86" s="14" t="s">
        <v>312</v>
      </c>
      <c r="V86" s="55"/>
      <c r="W86" s="55"/>
      <c r="X86" s="56"/>
      <c r="Y86" s="23"/>
      <c r="Z86" s="53"/>
      <c r="AB86" s="59"/>
      <c r="AC86" s="60"/>
      <c r="AD86" s="60"/>
      <c r="AE86" s="60"/>
      <c r="AF86" s="60"/>
      <c r="AG86" s="60"/>
      <c r="AH86" s="60"/>
      <c r="AI86" s="60"/>
      <c r="AJ86" s="60"/>
      <c r="AK86" s="60"/>
      <c r="AL86" s="60"/>
      <c r="AM86" s="60"/>
      <c r="AN86" s="60"/>
      <c r="AO86" s="60"/>
      <c r="AP86" s="60"/>
      <c r="AQ86" s="60"/>
    </row>
    <row r="87" ht="15.75" customHeight="1">
      <c r="A87" s="14" t="s">
        <v>20</v>
      </c>
      <c r="B87" s="15"/>
      <c r="C87" s="89" t="s">
        <v>406</v>
      </c>
      <c r="D87" s="53" t="s">
        <v>407</v>
      </c>
      <c r="E87" s="53">
        <v>8.0</v>
      </c>
      <c r="F87" s="14" t="s">
        <v>408</v>
      </c>
      <c r="G87" s="79" t="s">
        <v>409</v>
      </c>
      <c r="H87" s="31" t="s">
        <v>410</v>
      </c>
      <c r="I87" s="14" t="s">
        <v>310</v>
      </c>
      <c r="J87" s="48" t="s">
        <v>411</v>
      </c>
      <c r="K87" s="14">
        <v>5.0</v>
      </c>
      <c r="M87" s="14" t="s">
        <v>30</v>
      </c>
      <c r="N87" s="81">
        <v>8990000.0</v>
      </c>
      <c r="O87" s="19">
        <v>0.0</v>
      </c>
      <c r="P87" s="62">
        <v>1300000.0</v>
      </c>
      <c r="Q87" s="19">
        <f>(N87-O87-P87)*(SUMIF(PNL!$A$1,"PRST-BNS-SALES",PNL!$B$1))</f>
        <v>522920</v>
      </c>
      <c r="R87" s="90" t="s">
        <v>227</v>
      </c>
      <c r="S87" s="14" t="s">
        <v>228</v>
      </c>
      <c r="V87" s="55"/>
      <c r="W87" s="55"/>
      <c r="X87" s="56"/>
      <c r="Y87" s="23"/>
      <c r="Z87" s="53"/>
      <c r="AB87" s="59"/>
      <c r="AC87" s="60"/>
      <c r="AD87" s="60"/>
      <c r="AE87" s="60"/>
      <c r="AF87" s="60"/>
      <c r="AG87" s="60"/>
      <c r="AH87" s="60"/>
      <c r="AI87" s="60"/>
      <c r="AJ87" s="60"/>
      <c r="AK87" s="60"/>
      <c r="AL87" s="60"/>
      <c r="AM87" s="60"/>
      <c r="AN87" s="60"/>
      <c r="AO87" s="60"/>
      <c r="AP87" s="60"/>
      <c r="AQ87" s="60"/>
    </row>
    <row r="88" ht="15.75" customHeight="1">
      <c r="A88" s="90" t="s">
        <v>20</v>
      </c>
      <c r="B88" s="15"/>
      <c r="C88" s="51" t="s">
        <v>412</v>
      </c>
      <c r="D88" s="91">
        <v>45572.0</v>
      </c>
      <c r="E88" s="53"/>
      <c r="F88" s="92" t="s">
        <v>408</v>
      </c>
      <c r="G88" s="93" t="s">
        <v>409</v>
      </c>
      <c r="H88" s="92" t="s">
        <v>410</v>
      </c>
      <c r="I88" s="94"/>
      <c r="J88" s="48" t="s">
        <v>413</v>
      </c>
      <c r="M88" s="90" t="s">
        <v>30</v>
      </c>
      <c r="N88" s="81">
        <v>8590000.0</v>
      </c>
      <c r="O88" s="19">
        <v>0.0</v>
      </c>
      <c r="P88" s="20">
        <v>750000.0</v>
      </c>
      <c r="Q88" s="19">
        <f>(N88-O88-P88)*(SUMIF(PNL!$A$1,"PRST-BNS-SALES",PNL!$B$1))</f>
        <v>533120</v>
      </c>
      <c r="R88" s="34"/>
      <c r="S88" s="34"/>
      <c r="V88" s="55"/>
      <c r="W88" s="55"/>
      <c r="X88" s="56"/>
      <c r="Y88" s="23"/>
      <c r="Z88" s="53"/>
      <c r="AB88" s="59"/>
      <c r="AC88" s="60"/>
      <c r="AD88" s="60"/>
      <c r="AE88" s="60"/>
      <c r="AF88" s="60"/>
      <c r="AG88" s="60"/>
      <c r="AH88" s="60"/>
      <c r="AI88" s="60"/>
      <c r="AJ88" s="60"/>
      <c r="AK88" s="60"/>
      <c r="AL88" s="60"/>
      <c r="AM88" s="60"/>
      <c r="AN88" s="60"/>
      <c r="AO88" s="60"/>
      <c r="AP88" s="60"/>
      <c r="AQ88" s="60"/>
    </row>
    <row r="89" ht="15.75" customHeight="1">
      <c r="A89" s="14" t="s">
        <v>20</v>
      </c>
      <c r="B89" s="15"/>
      <c r="C89" s="51" t="s">
        <v>414</v>
      </c>
      <c r="D89" s="64">
        <v>44836.0</v>
      </c>
      <c r="E89" s="53"/>
      <c r="F89" s="14" t="s">
        <v>408</v>
      </c>
      <c r="G89" s="79" t="s">
        <v>409</v>
      </c>
      <c r="H89" s="31" t="s">
        <v>410</v>
      </c>
      <c r="J89" s="48" t="s">
        <v>415</v>
      </c>
      <c r="K89" s="14">
        <v>5.0</v>
      </c>
      <c r="M89" s="14" t="s">
        <v>30</v>
      </c>
      <c r="N89" s="81">
        <v>6940000.0</v>
      </c>
      <c r="O89" s="19">
        <v>0.0</v>
      </c>
      <c r="P89" s="20">
        <v>750000.0</v>
      </c>
      <c r="Q89" s="19">
        <f>(N89-O89-P89)*(SUMIF(PNL!$A$1,"PRST-BNS-SALES",PNL!$B$1))</f>
        <v>420920</v>
      </c>
      <c r="R89" s="90" t="s">
        <v>227</v>
      </c>
      <c r="S89" s="14" t="s">
        <v>228</v>
      </c>
      <c r="V89" s="55"/>
      <c r="W89" s="55"/>
      <c r="X89" s="56"/>
      <c r="Y89" s="23"/>
      <c r="Z89" s="53"/>
      <c r="AB89" s="59"/>
      <c r="AC89" s="60"/>
      <c r="AD89" s="60"/>
      <c r="AE89" s="60"/>
      <c r="AF89" s="60"/>
      <c r="AG89" s="60"/>
      <c r="AH89" s="60"/>
      <c r="AI89" s="60"/>
      <c r="AJ89" s="60"/>
      <c r="AK89" s="60"/>
      <c r="AL89" s="60"/>
      <c r="AM89" s="60"/>
      <c r="AN89" s="60"/>
      <c r="AO89" s="60"/>
      <c r="AP89" s="60"/>
      <c r="AQ89" s="60"/>
    </row>
    <row r="90" ht="15.75" customHeight="1">
      <c r="A90" s="14" t="s">
        <v>20</v>
      </c>
      <c r="B90" s="15"/>
      <c r="C90" s="51" t="s">
        <v>416</v>
      </c>
      <c r="D90" s="64"/>
      <c r="E90" s="53"/>
      <c r="F90" s="14"/>
      <c r="G90" s="65"/>
      <c r="H90" s="31" t="s">
        <v>410</v>
      </c>
      <c r="I90" s="14"/>
      <c r="J90" s="18"/>
      <c r="K90" s="14">
        <v>3.0</v>
      </c>
      <c r="M90" s="14" t="s">
        <v>26</v>
      </c>
      <c r="N90" s="81">
        <v>3440000.0</v>
      </c>
      <c r="O90" s="19">
        <v>0.0</v>
      </c>
      <c r="P90" s="62">
        <v>0.0</v>
      </c>
      <c r="Q90" s="19">
        <f>(N90-O90-P90)*(SUMIF(PNL!$A$1,"PRST-BNS-SALES",PNL!$B$1))</f>
        <v>233920</v>
      </c>
      <c r="R90" s="14" t="s">
        <v>27</v>
      </c>
      <c r="S90" s="14" t="s">
        <v>28</v>
      </c>
      <c r="V90" s="55"/>
      <c r="W90" s="55"/>
      <c r="X90" s="56"/>
      <c r="Y90" s="23"/>
      <c r="Z90" s="53"/>
      <c r="AB90" s="59"/>
      <c r="AC90" s="60"/>
      <c r="AD90" s="60"/>
      <c r="AE90" s="60"/>
      <c r="AF90" s="60"/>
      <c r="AG90" s="60"/>
      <c r="AH90" s="60"/>
      <c r="AI90" s="60"/>
      <c r="AJ90" s="60"/>
      <c r="AK90" s="60"/>
      <c r="AL90" s="60"/>
      <c r="AM90" s="60"/>
      <c r="AN90" s="60"/>
      <c r="AO90" s="60"/>
      <c r="AP90" s="60"/>
      <c r="AQ90" s="60"/>
    </row>
    <row r="91" ht="15.75" customHeight="1">
      <c r="A91" s="95" t="s">
        <v>20</v>
      </c>
      <c r="B91" s="96"/>
      <c r="C91" s="97" t="s">
        <v>417</v>
      </c>
      <c r="D91" s="98" t="s">
        <v>418</v>
      </c>
      <c r="E91" s="99">
        <v>5.0</v>
      </c>
      <c r="F91" s="100" t="s">
        <v>419</v>
      </c>
      <c r="G91" s="101" t="s">
        <v>420</v>
      </c>
      <c r="H91" s="31" t="s">
        <v>410</v>
      </c>
      <c r="I91" s="100"/>
      <c r="J91" s="48" t="s">
        <v>421</v>
      </c>
      <c r="K91" s="100"/>
      <c r="L91" s="100"/>
      <c r="M91" s="100" t="s">
        <v>30</v>
      </c>
      <c r="N91" s="102">
        <v>3840000.0</v>
      </c>
      <c r="O91" s="103">
        <v>0.0</v>
      </c>
      <c r="P91" s="20">
        <v>750000.0</v>
      </c>
      <c r="Q91" s="19">
        <f>(N91-O91-P91)*(SUMIF(PNL!$A$1,"PRST-BNS-SALES",PNL!$B$1))</f>
        <v>210120</v>
      </c>
      <c r="R91" s="100" t="s">
        <v>176</v>
      </c>
      <c r="S91" s="100" t="s">
        <v>268</v>
      </c>
      <c r="T91" s="100"/>
      <c r="U91" s="100"/>
      <c r="V91" s="104"/>
      <c r="W91" s="104"/>
      <c r="X91" s="100"/>
      <c r="Y91" s="100"/>
      <c r="Z91" s="100"/>
      <c r="AA91" s="100"/>
      <c r="AB91" s="105"/>
      <c r="AC91" s="105"/>
      <c r="AD91" s="105"/>
      <c r="AE91" s="105"/>
      <c r="AF91" s="105"/>
      <c r="AG91" s="105"/>
      <c r="AH91" s="105"/>
      <c r="AI91" s="105"/>
      <c r="AJ91" s="105"/>
      <c r="AK91" s="105"/>
      <c r="AL91" s="105"/>
      <c r="AM91" s="105"/>
      <c r="AN91" s="105"/>
      <c r="AO91" s="105"/>
      <c r="AP91" s="105"/>
      <c r="AQ91" s="105"/>
    </row>
    <row r="92" ht="15.75" customHeight="1">
      <c r="A92" s="14" t="s">
        <v>20</v>
      </c>
      <c r="B92" s="15"/>
      <c r="C92" s="51" t="s">
        <v>422</v>
      </c>
      <c r="D92" s="53" t="s">
        <v>423</v>
      </c>
      <c r="E92" s="53">
        <v>5.0</v>
      </c>
      <c r="F92" s="14" t="s">
        <v>424</v>
      </c>
      <c r="G92" s="79" t="s">
        <v>409</v>
      </c>
      <c r="H92" s="31" t="s">
        <v>410</v>
      </c>
      <c r="J92" s="80" t="s">
        <v>425</v>
      </c>
      <c r="M92" s="14" t="s">
        <v>30</v>
      </c>
      <c r="N92" s="66">
        <v>2140000.0</v>
      </c>
      <c r="O92" s="19">
        <v>0.0</v>
      </c>
      <c r="P92" s="20">
        <v>750000.0</v>
      </c>
      <c r="Q92" s="19">
        <f>(N92-O92-P92)*(SUMIF(PNL!$A$1,"PRST-BNS-SALES",PNL!$B$1))</f>
        <v>94520</v>
      </c>
      <c r="R92" s="14" t="s">
        <v>426</v>
      </c>
      <c r="S92" s="14" t="s">
        <v>427</v>
      </c>
      <c r="V92" s="55"/>
      <c r="W92" s="55"/>
      <c r="X92" s="56"/>
      <c r="Y92" s="23"/>
      <c r="Z92" s="53"/>
      <c r="AB92" s="59"/>
      <c r="AC92" s="60"/>
      <c r="AD92" s="60"/>
      <c r="AE92" s="60"/>
      <c r="AF92" s="60"/>
      <c r="AG92" s="60"/>
      <c r="AH92" s="60"/>
      <c r="AI92" s="60"/>
      <c r="AJ92" s="60"/>
      <c r="AK92" s="60"/>
      <c r="AL92" s="60"/>
      <c r="AM92" s="60"/>
      <c r="AN92" s="60"/>
      <c r="AO92" s="60"/>
      <c r="AP92" s="60"/>
      <c r="AQ92" s="60"/>
    </row>
    <row r="93" ht="15.75" customHeight="1">
      <c r="A93" s="14" t="s">
        <v>20</v>
      </c>
      <c r="B93" s="15"/>
      <c r="C93" s="51" t="s">
        <v>428</v>
      </c>
      <c r="D93" s="106">
        <v>44889.0</v>
      </c>
      <c r="E93" s="53">
        <v>1.0</v>
      </c>
      <c r="F93" s="14" t="s">
        <v>424</v>
      </c>
      <c r="G93" s="79" t="s">
        <v>409</v>
      </c>
      <c r="H93" s="31" t="s">
        <v>410</v>
      </c>
      <c r="J93" s="48" t="s">
        <v>429</v>
      </c>
      <c r="M93" s="14" t="s">
        <v>30</v>
      </c>
      <c r="N93" s="81">
        <v>2590000.0</v>
      </c>
      <c r="O93" s="19">
        <v>0.0</v>
      </c>
      <c r="P93" s="20">
        <v>750000.0</v>
      </c>
      <c r="Q93" s="19">
        <f>(N93-O93-P93)*(SUMIF(PNL!$A$1,"PRST-BNS-SALES",PNL!$B$1))</f>
        <v>125120</v>
      </c>
      <c r="R93" s="14" t="s">
        <v>430</v>
      </c>
      <c r="S93" s="14" t="s">
        <v>431</v>
      </c>
      <c r="V93" s="55"/>
      <c r="W93" s="55"/>
      <c r="X93" s="56"/>
      <c r="Y93" s="23"/>
      <c r="Z93" s="53"/>
      <c r="AB93" s="59"/>
      <c r="AC93" s="60"/>
      <c r="AD93" s="60"/>
      <c r="AE93" s="60"/>
      <c r="AF93" s="60"/>
      <c r="AG93" s="60"/>
      <c r="AH93" s="60"/>
      <c r="AI93" s="60"/>
      <c r="AJ93" s="60"/>
      <c r="AK93" s="60"/>
      <c r="AL93" s="60"/>
      <c r="AM93" s="60"/>
      <c r="AN93" s="60"/>
      <c r="AO93" s="60"/>
      <c r="AP93" s="60"/>
      <c r="AQ93" s="60"/>
    </row>
    <row r="94" ht="15.75" customHeight="1">
      <c r="A94" s="14" t="s">
        <v>20</v>
      </c>
      <c r="B94" s="15"/>
      <c r="C94" s="51" t="s">
        <v>432</v>
      </c>
      <c r="D94" s="107">
        <v>45013.0</v>
      </c>
      <c r="E94" s="53"/>
      <c r="F94" s="14" t="s">
        <v>424</v>
      </c>
      <c r="G94" s="79" t="s">
        <v>409</v>
      </c>
      <c r="H94" s="31" t="s">
        <v>410</v>
      </c>
      <c r="J94" s="48" t="s">
        <v>433</v>
      </c>
      <c r="M94" s="14" t="s">
        <v>30</v>
      </c>
      <c r="N94" s="81">
        <v>2940000.0</v>
      </c>
      <c r="O94" s="19">
        <v>0.0</v>
      </c>
      <c r="P94" s="20">
        <v>750000.0</v>
      </c>
      <c r="Q94" s="19">
        <f>(N94-O94-P94)*(SUMIF(PNL!$A$1,"PRST-BNS-SALES",PNL!$B$1))</f>
        <v>148920</v>
      </c>
      <c r="R94" s="14" t="s">
        <v>430</v>
      </c>
      <c r="S94" s="14" t="s">
        <v>431</v>
      </c>
      <c r="V94" s="55"/>
      <c r="W94" s="55"/>
      <c r="X94" s="56"/>
      <c r="Y94" s="23"/>
      <c r="Z94" s="53"/>
      <c r="AB94" s="59"/>
      <c r="AC94" s="60"/>
      <c r="AD94" s="60"/>
      <c r="AE94" s="60"/>
      <c r="AF94" s="60"/>
      <c r="AG94" s="60"/>
      <c r="AH94" s="60"/>
      <c r="AI94" s="60"/>
      <c r="AJ94" s="60"/>
      <c r="AK94" s="60"/>
      <c r="AL94" s="60"/>
      <c r="AM94" s="60"/>
      <c r="AN94" s="60"/>
      <c r="AO94" s="60"/>
      <c r="AP94" s="60"/>
      <c r="AQ94" s="60"/>
    </row>
    <row r="95" ht="15.75" customHeight="1">
      <c r="A95" s="14" t="s">
        <v>20</v>
      </c>
      <c r="B95" s="15"/>
      <c r="C95" s="51" t="s">
        <v>434</v>
      </c>
      <c r="D95" s="107">
        <v>44992.0</v>
      </c>
      <c r="E95" s="53"/>
      <c r="F95" s="14" t="s">
        <v>424</v>
      </c>
      <c r="G95" s="79" t="s">
        <v>409</v>
      </c>
      <c r="H95" s="31" t="s">
        <v>410</v>
      </c>
      <c r="J95" s="18" t="s">
        <v>435</v>
      </c>
      <c r="M95" s="14" t="s">
        <v>30</v>
      </c>
      <c r="N95" s="66">
        <v>2240000.0</v>
      </c>
      <c r="O95" s="19">
        <v>0.0</v>
      </c>
      <c r="P95" s="20">
        <v>750000.0</v>
      </c>
      <c r="Q95" s="19">
        <f>(N95-O95-P95)*(SUMIF(PNL!$A$1,"PRST-BNS-SALES",PNL!$B$1))</f>
        <v>101320</v>
      </c>
      <c r="R95" s="14" t="s">
        <v>436</v>
      </c>
      <c r="S95" s="14" t="s">
        <v>437</v>
      </c>
      <c r="U95" s="108"/>
      <c r="V95" s="55"/>
      <c r="W95" s="55"/>
      <c r="X95" s="56"/>
      <c r="Y95" s="23"/>
      <c r="Z95" s="53"/>
      <c r="AB95" s="59"/>
      <c r="AC95" s="60"/>
      <c r="AD95" s="60"/>
      <c r="AE95" s="60"/>
      <c r="AF95" s="60"/>
      <c r="AG95" s="60"/>
      <c r="AH95" s="60"/>
      <c r="AI95" s="60"/>
      <c r="AJ95" s="60"/>
      <c r="AK95" s="60"/>
      <c r="AL95" s="60"/>
      <c r="AM95" s="60"/>
      <c r="AN95" s="60"/>
      <c r="AO95" s="60"/>
      <c r="AP95" s="60"/>
      <c r="AQ95" s="60"/>
    </row>
    <row r="96" ht="15.75" customHeight="1">
      <c r="A96" s="14" t="s">
        <v>20</v>
      </c>
      <c r="B96" s="15"/>
      <c r="C96" s="51" t="s">
        <v>438</v>
      </c>
      <c r="D96" s="109">
        <v>45089.0</v>
      </c>
      <c r="E96" s="53"/>
      <c r="F96" s="14" t="s">
        <v>408</v>
      </c>
      <c r="G96" s="79" t="s">
        <v>409</v>
      </c>
      <c r="H96" s="31" t="s">
        <v>410</v>
      </c>
      <c r="I96" s="14" t="s">
        <v>310</v>
      </c>
      <c r="J96" s="48" t="s">
        <v>439</v>
      </c>
      <c r="M96" s="14" t="s">
        <v>30</v>
      </c>
      <c r="N96" s="81">
        <v>4340000.0</v>
      </c>
      <c r="O96" s="19">
        <v>0.0</v>
      </c>
      <c r="P96" s="20">
        <v>750000.0</v>
      </c>
      <c r="Q96" s="19">
        <f>(N96-O96-P96)*(SUMIF(PNL!$A$1,"PRST-BNS-SALES",PNL!$B$1))</f>
        <v>244120</v>
      </c>
      <c r="R96" s="14" t="s">
        <v>440</v>
      </c>
      <c r="S96" s="14" t="s">
        <v>441</v>
      </c>
      <c r="V96" s="55"/>
      <c r="W96" s="55"/>
      <c r="X96" s="56"/>
      <c r="Y96" s="23"/>
      <c r="Z96" s="53"/>
      <c r="AB96" s="59"/>
      <c r="AC96" s="60"/>
      <c r="AD96" s="60"/>
      <c r="AE96" s="60"/>
      <c r="AF96" s="60"/>
      <c r="AG96" s="60"/>
      <c r="AH96" s="60"/>
      <c r="AI96" s="60"/>
      <c r="AJ96" s="60"/>
      <c r="AK96" s="60"/>
      <c r="AL96" s="60"/>
      <c r="AM96" s="60"/>
      <c r="AN96" s="60"/>
      <c r="AO96" s="60"/>
      <c r="AP96" s="60"/>
      <c r="AQ96" s="60"/>
    </row>
    <row r="97" ht="15.75" customHeight="1">
      <c r="A97" s="14" t="s">
        <v>20</v>
      </c>
      <c r="B97" s="15"/>
      <c r="C97" s="110" t="s">
        <v>442</v>
      </c>
      <c r="D97" s="109">
        <v>45089.0</v>
      </c>
      <c r="E97" s="53"/>
      <c r="F97" s="14" t="s">
        <v>408</v>
      </c>
      <c r="G97" s="79" t="s">
        <v>409</v>
      </c>
      <c r="H97" s="31" t="s">
        <v>410</v>
      </c>
      <c r="I97" s="14" t="s">
        <v>310</v>
      </c>
      <c r="J97" s="80" t="s">
        <v>443</v>
      </c>
      <c r="M97" s="14" t="s">
        <v>30</v>
      </c>
      <c r="N97" s="66">
        <v>2140000.0</v>
      </c>
      <c r="O97" s="19">
        <v>0.0</v>
      </c>
      <c r="P97" s="20">
        <v>750000.0</v>
      </c>
      <c r="Q97" s="19">
        <f>(N97-O97-P97)*(SUMIF(PNL!$A$1,"PRST-BNS-SALES",PNL!$B$1))</f>
        <v>94520</v>
      </c>
      <c r="R97" s="14" t="s">
        <v>363</v>
      </c>
      <c r="S97" s="14" t="s">
        <v>444</v>
      </c>
      <c r="V97" s="55"/>
      <c r="W97" s="55"/>
      <c r="X97" s="56"/>
      <c r="Y97" s="23"/>
      <c r="Z97" s="53"/>
      <c r="AB97" s="59"/>
      <c r="AC97" s="60"/>
      <c r="AD97" s="60"/>
      <c r="AE97" s="60"/>
      <c r="AF97" s="60"/>
      <c r="AG97" s="60"/>
      <c r="AH97" s="60"/>
      <c r="AI97" s="60"/>
      <c r="AJ97" s="60"/>
      <c r="AK97" s="60"/>
      <c r="AL97" s="60"/>
      <c r="AM97" s="60"/>
      <c r="AN97" s="60"/>
      <c r="AO97" s="60"/>
      <c r="AP97" s="60"/>
      <c r="AQ97" s="60"/>
    </row>
    <row r="98" ht="15.75" customHeight="1">
      <c r="A98" s="14" t="s">
        <v>20</v>
      </c>
      <c r="B98" s="15"/>
      <c r="C98" s="110" t="s">
        <v>445</v>
      </c>
      <c r="D98" s="107">
        <v>45175.0</v>
      </c>
      <c r="E98" s="53"/>
      <c r="F98" s="14" t="s">
        <v>424</v>
      </c>
      <c r="G98" s="79" t="s">
        <v>409</v>
      </c>
      <c r="H98" s="31" t="s">
        <v>410</v>
      </c>
      <c r="J98" s="80" t="s">
        <v>446</v>
      </c>
      <c r="M98" s="14" t="s">
        <v>30</v>
      </c>
      <c r="N98" s="81">
        <v>2190000.0</v>
      </c>
      <c r="O98" s="19">
        <v>0.0</v>
      </c>
      <c r="P98" s="20">
        <v>750000.0</v>
      </c>
      <c r="Q98" s="19">
        <f>(N98-O98-P98)*(SUMIF(PNL!$A$1,"PRST-BNS-SALES",PNL!$B$1))</f>
        <v>97920</v>
      </c>
      <c r="R98" s="14" t="s">
        <v>447</v>
      </c>
      <c r="S98" s="14" t="s">
        <v>448</v>
      </c>
      <c r="V98" s="55"/>
      <c r="W98" s="55"/>
      <c r="X98" s="56"/>
      <c r="Y98" s="23"/>
      <c r="Z98" s="53"/>
      <c r="AB98" s="59"/>
      <c r="AC98" s="60"/>
      <c r="AD98" s="60"/>
      <c r="AE98" s="60"/>
      <c r="AF98" s="60"/>
      <c r="AG98" s="60"/>
      <c r="AH98" s="60"/>
      <c r="AI98" s="60"/>
      <c r="AJ98" s="60"/>
      <c r="AK98" s="60"/>
      <c r="AL98" s="60"/>
      <c r="AM98" s="60"/>
      <c r="AN98" s="60"/>
      <c r="AO98" s="60"/>
      <c r="AP98" s="60"/>
      <c r="AQ98" s="60"/>
    </row>
    <row r="99" ht="15.75" customHeight="1">
      <c r="A99" s="95" t="s">
        <v>20</v>
      </c>
      <c r="B99" s="96"/>
      <c r="C99" s="111" t="s">
        <v>449</v>
      </c>
      <c r="D99" s="112">
        <v>45227.0</v>
      </c>
      <c r="E99" s="100"/>
      <c r="F99" s="100" t="s">
        <v>424</v>
      </c>
      <c r="G99" s="100" t="s">
        <v>409</v>
      </c>
      <c r="H99" s="82" t="s">
        <v>410</v>
      </c>
      <c r="I99" s="100"/>
      <c r="J99" s="86" t="s">
        <v>450</v>
      </c>
      <c r="K99" s="100"/>
      <c r="L99" s="100"/>
      <c r="M99" s="100" t="s">
        <v>30</v>
      </c>
      <c r="N99" s="66">
        <v>2140000.0</v>
      </c>
      <c r="O99" s="19">
        <v>0.0</v>
      </c>
      <c r="P99" s="20">
        <v>750000.0</v>
      </c>
      <c r="Q99" s="19">
        <f>(N99-O99-P99)*(SUMIF(PNL!$A$1,"PRST-BNS-SALES",PNL!$B$1))</f>
        <v>94520</v>
      </c>
      <c r="R99" s="100" t="s">
        <v>161</v>
      </c>
      <c r="S99" s="100" t="s">
        <v>162</v>
      </c>
      <c r="T99" s="100"/>
      <c r="U99" s="100"/>
      <c r="V99" s="104"/>
      <c r="W99" s="104"/>
      <c r="X99" s="100"/>
      <c r="Y99" s="100"/>
      <c r="Z99" s="100"/>
      <c r="AA99" s="100"/>
      <c r="AB99" s="105"/>
      <c r="AC99" s="105"/>
      <c r="AD99" s="105"/>
      <c r="AE99" s="105"/>
      <c r="AF99" s="105"/>
      <c r="AG99" s="105"/>
      <c r="AH99" s="105"/>
      <c r="AI99" s="105"/>
      <c r="AJ99" s="105"/>
      <c r="AK99" s="105"/>
      <c r="AL99" s="105"/>
      <c r="AM99" s="105"/>
      <c r="AN99" s="105"/>
      <c r="AO99" s="105"/>
      <c r="AP99" s="105"/>
      <c r="AQ99" s="105"/>
    </row>
    <row r="100" ht="15.75" customHeight="1">
      <c r="A100" s="95" t="s">
        <v>20</v>
      </c>
      <c r="B100" s="96"/>
      <c r="C100" s="48" t="s">
        <v>451</v>
      </c>
      <c r="D100" s="113">
        <v>45233.0</v>
      </c>
      <c r="E100" s="100"/>
      <c r="F100" s="100" t="s">
        <v>424</v>
      </c>
      <c r="G100" s="100" t="s">
        <v>409</v>
      </c>
      <c r="H100" s="82" t="s">
        <v>410</v>
      </c>
      <c r="I100" s="100"/>
      <c r="J100" s="48" t="s">
        <v>452</v>
      </c>
      <c r="K100" s="100"/>
      <c r="L100" s="100"/>
      <c r="M100" s="100" t="s">
        <v>30</v>
      </c>
      <c r="N100" s="81">
        <v>2190000.0</v>
      </c>
      <c r="O100" s="19">
        <v>0.0</v>
      </c>
      <c r="P100" s="20">
        <v>750000.0</v>
      </c>
      <c r="Q100" s="19">
        <f>(N100-O100-P100)*(SUMIF(PNL!$A$1,"PRST-BNS-SALES",PNL!$B$1))</f>
        <v>97920</v>
      </c>
      <c r="R100" s="100" t="s">
        <v>453</v>
      </c>
      <c r="S100" s="100" t="s">
        <v>454</v>
      </c>
      <c r="T100" s="100"/>
      <c r="U100" s="100"/>
      <c r="V100" s="104"/>
      <c r="W100" s="104"/>
      <c r="X100" s="100"/>
      <c r="Y100" s="100"/>
      <c r="Z100" s="100"/>
      <c r="AA100" s="100"/>
      <c r="AB100" s="105"/>
      <c r="AC100" s="105"/>
      <c r="AD100" s="105"/>
      <c r="AE100" s="105"/>
      <c r="AF100" s="105"/>
      <c r="AG100" s="105"/>
      <c r="AH100" s="105"/>
      <c r="AI100" s="105"/>
      <c r="AJ100" s="105"/>
      <c r="AK100" s="105"/>
      <c r="AL100" s="105"/>
      <c r="AM100" s="105"/>
      <c r="AN100" s="105"/>
      <c r="AO100" s="105"/>
      <c r="AP100" s="105"/>
      <c r="AQ100" s="105"/>
    </row>
    <row r="101" ht="15.75" customHeight="1">
      <c r="A101" s="90" t="s">
        <v>20</v>
      </c>
      <c r="B101" s="15"/>
      <c r="C101" s="110" t="s">
        <v>455</v>
      </c>
      <c r="D101" s="114">
        <v>45659.0</v>
      </c>
      <c r="E101" s="53"/>
      <c r="F101" s="92" t="s">
        <v>408</v>
      </c>
      <c r="G101" s="93" t="s">
        <v>409</v>
      </c>
      <c r="H101" s="92" t="s">
        <v>410</v>
      </c>
      <c r="I101" s="94"/>
      <c r="J101" s="80" t="s">
        <v>456</v>
      </c>
      <c r="M101" s="90" t="s">
        <v>30</v>
      </c>
      <c r="N101" s="81">
        <v>2190000.0</v>
      </c>
      <c r="O101" s="19">
        <v>0.0</v>
      </c>
      <c r="P101" s="20">
        <v>750000.0</v>
      </c>
      <c r="Q101" s="19">
        <f>(N101-O101-P101)*(SUMIF(PNL!$A$1,"PRST-BNS-SALES",PNL!$B$1))</f>
        <v>97920</v>
      </c>
      <c r="R101" s="34"/>
      <c r="S101" s="34"/>
      <c r="V101" s="55"/>
      <c r="W101" s="55"/>
      <c r="X101" s="56"/>
      <c r="Y101" s="23"/>
      <c r="Z101" s="53"/>
      <c r="AB101" s="59"/>
      <c r="AC101" s="60"/>
      <c r="AD101" s="60"/>
      <c r="AE101" s="60"/>
      <c r="AF101" s="60"/>
      <c r="AG101" s="60"/>
      <c r="AH101" s="60"/>
      <c r="AI101" s="60"/>
      <c r="AJ101" s="60"/>
      <c r="AK101" s="60"/>
      <c r="AL101" s="60"/>
      <c r="AM101" s="60"/>
      <c r="AN101" s="60"/>
      <c r="AO101" s="60"/>
      <c r="AP101" s="60"/>
      <c r="AQ101" s="60"/>
    </row>
    <row r="102">
      <c r="A102" s="90" t="s">
        <v>20</v>
      </c>
      <c r="C102" s="115" t="s">
        <v>457</v>
      </c>
      <c r="D102" s="116">
        <v>45797.0</v>
      </c>
      <c r="F102" s="14" t="s">
        <v>408</v>
      </c>
      <c r="G102" s="79" t="s">
        <v>409</v>
      </c>
      <c r="H102" s="31" t="s">
        <v>410</v>
      </c>
      <c r="I102" s="14"/>
      <c r="J102" s="80" t="s">
        <v>458</v>
      </c>
      <c r="M102" s="90" t="s">
        <v>30</v>
      </c>
      <c r="N102" s="81">
        <v>6240000.0</v>
      </c>
      <c r="P102" s="20">
        <v>750000.0</v>
      </c>
      <c r="Q102" s="19">
        <f>(N102-O102-P102)*(SUMIF(PNL!$A$1,"PRST-BNS-SALES",PNL!$B$1))</f>
        <v>373320</v>
      </c>
      <c r="R102" s="34"/>
      <c r="S102" s="34"/>
    </row>
    <row r="103" ht="15.75" customHeight="1">
      <c r="A103" s="14" t="s">
        <v>21</v>
      </c>
      <c r="B103" s="27">
        <v>46062.0</v>
      </c>
      <c r="C103" s="16" t="s">
        <v>459</v>
      </c>
      <c r="D103" s="64">
        <v>44418.0</v>
      </c>
      <c r="E103" s="53">
        <v>8.0</v>
      </c>
      <c r="F103" s="14" t="s">
        <v>460</v>
      </c>
      <c r="G103" s="17" t="s">
        <v>461</v>
      </c>
      <c r="H103" s="58" t="s">
        <v>462</v>
      </c>
      <c r="I103" s="14" t="s">
        <v>463</v>
      </c>
      <c r="J103" s="48" t="s">
        <v>464</v>
      </c>
      <c r="K103" s="14">
        <v>3.0</v>
      </c>
      <c r="M103" s="14" t="s">
        <v>30</v>
      </c>
      <c r="N103" s="81">
        <v>1350000.0</v>
      </c>
      <c r="O103" s="19">
        <v>0.0</v>
      </c>
      <c r="P103" s="33">
        <f>N103*(SUMIF(PNL!$A$2,"PRST-GCP",PNL!$B$2))</f>
        <v>472500</v>
      </c>
      <c r="Q103" s="19">
        <f>(N103-O103-P103)*(SUMIF(PNL!$A$1,"PRST-BNS-SALES",PNL!$B$1))</f>
        <v>59670</v>
      </c>
      <c r="R103" s="14" t="s">
        <v>92</v>
      </c>
      <c r="S103" s="14" t="s">
        <v>353</v>
      </c>
      <c r="V103" s="55"/>
      <c r="W103" s="55"/>
      <c r="X103" s="56"/>
      <c r="Y103" s="23"/>
      <c r="Z103" s="53"/>
      <c r="AB103" s="59"/>
      <c r="AC103" s="60"/>
      <c r="AD103" s="60"/>
      <c r="AE103" s="60"/>
      <c r="AF103" s="60"/>
      <c r="AG103" s="60"/>
      <c r="AH103" s="60"/>
      <c r="AI103" s="60"/>
      <c r="AJ103" s="60"/>
      <c r="AK103" s="60"/>
      <c r="AL103" s="60"/>
      <c r="AM103" s="60"/>
      <c r="AN103" s="60"/>
      <c r="AO103" s="60"/>
      <c r="AP103" s="60"/>
      <c r="AQ103" s="60"/>
    </row>
    <row r="104" ht="15.75" customHeight="1">
      <c r="A104" s="14" t="s">
        <v>21</v>
      </c>
      <c r="B104" s="27">
        <v>46071.0</v>
      </c>
      <c r="C104" s="16" t="s">
        <v>465</v>
      </c>
      <c r="D104" s="53" t="s">
        <v>466</v>
      </c>
      <c r="E104" s="53">
        <v>2.0</v>
      </c>
      <c r="F104" s="14" t="s">
        <v>467</v>
      </c>
      <c r="G104" s="117">
        <v>8.179799092E9</v>
      </c>
      <c r="H104" s="118" t="s">
        <v>468</v>
      </c>
      <c r="I104" s="14" t="s">
        <v>310</v>
      </c>
      <c r="J104" s="80" t="s">
        <v>469</v>
      </c>
      <c r="K104" s="14">
        <v>2.0</v>
      </c>
      <c r="M104" s="14" t="s">
        <v>31</v>
      </c>
      <c r="N104" s="81">
        <v>700000.0</v>
      </c>
      <c r="O104" s="19">
        <v>0.0</v>
      </c>
      <c r="P104" s="33">
        <f>N104*(SUMIF(PNL!$A$2,"PRST-GCP",PNL!$B$2))</f>
        <v>245000</v>
      </c>
      <c r="Q104" s="19">
        <f>(N104-O104-P104)*(SUMIF(PNL!$A$1,"PRST-BNS-SALES",PNL!$B$1))</f>
        <v>30940</v>
      </c>
      <c r="R104" s="14" t="s">
        <v>27</v>
      </c>
      <c r="S104" s="14" t="s">
        <v>28</v>
      </c>
      <c r="V104" s="55"/>
      <c r="W104" s="55"/>
      <c r="X104" s="56"/>
      <c r="Y104" s="23"/>
      <c r="Z104" s="53"/>
      <c r="AB104" s="59"/>
      <c r="AC104" s="60"/>
      <c r="AD104" s="60"/>
      <c r="AE104" s="60"/>
      <c r="AF104" s="60"/>
      <c r="AG104" s="60"/>
      <c r="AH104" s="60"/>
      <c r="AI104" s="60"/>
      <c r="AJ104" s="60"/>
      <c r="AK104" s="60"/>
      <c r="AL104" s="60"/>
      <c r="AM104" s="60"/>
      <c r="AN104" s="60"/>
      <c r="AO104" s="60"/>
      <c r="AP104" s="60"/>
      <c r="AQ104" s="60"/>
    </row>
    <row r="105" ht="15.75" customHeight="1">
      <c r="A105" s="26" t="s">
        <v>21</v>
      </c>
      <c r="B105" s="27">
        <v>45951.0</v>
      </c>
      <c r="C105" s="28" t="s">
        <v>470</v>
      </c>
      <c r="D105" s="29" t="s">
        <v>471</v>
      </c>
      <c r="E105" s="29">
        <v>1.0</v>
      </c>
      <c r="F105" s="26" t="s">
        <v>472</v>
      </c>
      <c r="G105" s="30">
        <v>8.1239229991E10</v>
      </c>
      <c r="H105" s="31" t="s">
        <v>473</v>
      </c>
      <c r="I105" s="21" t="s">
        <v>47</v>
      </c>
      <c r="J105" s="32" t="s">
        <v>474</v>
      </c>
      <c r="K105" s="21">
        <v>1.0</v>
      </c>
      <c r="L105" s="21"/>
      <c r="M105" s="21" t="s">
        <v>32</v>
      </c>
      <c r="N105" s="66">
        <v>200000.0</v>
      </c>
      <c r="O105" s="19">
        <v>0.0</v>
      </c>
      <c r="P105" s="33">
        <f>N105*(SUMIF(PNL!$A$2,"PRST-GCP",PNL!$B$2))</f>
        <v>70000</v>
      </c>
      <c r="Q105" s="19">
        <f>(N105-O105-P105)*(SUMIF(PNL!$A$1,"PRST-BNS-SALES",PNL!$B$1))</f>
        <v>8840</v>
      </c>
      <c r="R105" s="21" t="s">
        <v>27</v>
      </c>
      <c r="S105" s="21" t="s">
        <v>28</v>
      </c>
      <c r="V105" s="55"/>
      <c r="W105" s="55"/>
      <c r="X105" s="56"/>
      <c r="Y105" s="23"/>
      <c r="Z105" s="53"/>
      <c r="AB105" s="59"/>
      <c r="AC105" s="60"/>
      <c r="AD105" s="60"/>
      <c r="AE105" s="60"/>
      <c r="AF105" s="60"/>
      <c r="AG105" s="60"/>
      <c r="AH105" s="60"/>
      <c r="AI105" s="60"/>
      <c r="AJ105" s="60"/>
      <c r="AK105" s="60"/>
      <c r="AL105" s="60"/>
      <c r="AM105" s="60"/>
      <c r="AN105" s="60"/>
      <c r="AO105" s="60"/>
      <c r="AP105" s="60"/>
      <c r="AQ105" s="60"/>
    </row>
    <row r="106" ht="15.75" customHeight="1">
      <c r="A106" s="14" t="s">
        <v>21</v>
      </c>
      <c r="B106" s="27">
        <v>46081.0</v>
      </c>
      <c r="C106" s="16" t="s">
        <v>475</v>
      </c>
      <c r="D106" s="53" t="s">
        <v>476</v>
      </c>
      <c r="E106" s="53">
        <v>10.0</v>
      </c>
      <c r="F106" s="14" t="s">
        <v>477</v>
      </c>
      <c r="G106" s="79" t="s">
        <v>478</v>
      </c>
      <c r="H106" s="31"/>
      <c r="I106" s="14" t="s">
        <v>479</v>
      </c>
      <c r="J106" s="80" t="s">
        <v>480</v>
      </c>
      <c r="K106" s="14">
        <v>5.0</v>
      </c>
      <c r="M106" s="14" t="s">
        <v>30</v>
      </c>
      <c r="N106" s="81">
        <v>400000.0</v>
      </c>
      <c r="O106" s="19">
        <v>0.0</v>
      </c>
      <c r="P106" s="33">
        <f>N106*(SUMIF(PNL!$A$2,"PRST-GCP",PNL!$B$2))</f>
        <v>140000</v>
      </c>
      <c r="Q106" s="19">
        <f>(N106-O106-P106)*(SUMIF(PNL!$A$1,"PRST-BNS-SALES",PNL!$B$1))</f>
        <v>17680</v>
      </c>
      <c r="R106" s="90" t="s">
        <v>227</v>
      </c>
      <c r="S106" s="14" t="s">
        <v>481</v>
      </c>
      <c r="V106" s="55"/>
      <c r="W106" s="55"/>
      <c r="X106" s="56"/>
      <c r="Y106" s="23"/>
      <c r="Z106" s="53"/>
      <c r="AB106" s="59"/>
      <c r="AC106" s="60"/>
      <c r="AD106" s="60"/>
      <c r="AE106" s="60"/>
      <c r="AF106" s="60"/>
      <c r="AG106" s="60"/>
      <c r="AH106" s="60"/>
      <c r="AI106" s="60"/>
      <c r="AJ106" s="60"/>
      <c r="AK106" s="60"/>
      <c r="AL106" s="60"/>
      <c r="AM106" s="60"/>
      <c r="AN106" s="60"/>
      <c r="AO106" s="60"/>
      <c r="AP106" s="60"/>
      <c r="AQ106" s="60"/>
    </row>
    <row r="107" ht="15.75" customHeight="1">
      <c r="A107" s="14" t="s">
        <v>21</v>
      </c>
      <c r="B107" s="27">
        <v>46103.0</v>
      </c>
      <c r="C107" s="28" t="s">
        <v>482</v>
      </c>
      <c r="D107" s="53" t="s">
        <v>483</v>
      </c>
      <c r="E107" s="53">
        <v>3.0</v>
      </c>
      <c r="F107" s="14" t="s">
        <v>484</v>
      </c>
      <c r="G107" s="79">
        <v>8.1339195514E10</v>
      </c>
      <c r="H107" s="31" t="s">
        <v>485</v>
      </c>
      <c r="I107" s="14" t="s">
        <v>97</v>
      </c>
      <c r="J107" s="18" t="s">
        <v>486</v>
      </c>
      <c r="K107" s="14">
        <v>3.0</v>
      </c>
      <c r="M107" s="14" t="s">
        <v>32</v>
      </c>
      <c r="N107" s="66">
        <v>1245000.0</v>
      </c>
      <c r="O107" s="19">
        <v>0.0</v>
      </c>
      <c r="P107" s="33">
        <f>N107*(SUMIF(PNL!$A$2,"PRST-GCP",PNL!$B$2))</f>
        <v>435750</v>
      </c>
      <c r="Q107" s="19">
        <f>(N107-O107-P107)*(SUMIF(PNL!$A$1,"PRST-BNS-SALES",PNL!$B$1))</f>
        <v>55029</v>
      </c>
      <c r="R107" s="14" t="s">
        <v>27</v>
      </c>
      <c r="S107" s="14" t="s">
        <v>487</v>
      </c>
      <c r="V107" s="55"/>
      <c r="W107" s="55"/>
      <c r="X107" s="56"/>
      <c r="Y107" s="23"/>
      <c r="Z107" s="53"/>
      <c r="AB107" s="59"/>
      <c r="AC107" s="60"/>
      <c r="AD107" s="60"/>
      <c r="AE107" s="60"/>
      <c r="AF107" s="60"/>
      <c r="AG107" s="60"/>
      <c r="AH107" s="60"/>
      <c r="AI107" s="60"/>
      <c r="AJ107" s="60"/>
      <c r="AK107" s="60"/>
      <c r="AL107" s="60"/>
      <c r="AM107" s="60"/>
      <c r="AN107" s="60"/>
      <c r="AO107" s="60"/>
      <c r="AP107" s="60"/>
      <c r="AQ107" s="60"/>
    </row>
    <row r="108" ht="15.75" customHeight="1">
      <c r="A108" s="14" t="s">
        <v>21</v>
      </c>
      <c r="B108" s="119" t="s">
        <v>488</v>
      </c>
      <c r="C108" s="16" t="s">
        <v>489</v>
      </c>
      <c r="D108" s="53" t="s">
        <v>490</v>
      </c>
      <c r="E108" s="53">
        <v>6.0</v>
      </c>
      <c r="F108" s="14" t="s">
        <v>491</v>
      </c>
      <c r="G108" s="79" t="s">
        <v>492</v>
      </c>
      <c r="H108" s="58" t="s">
        <v>493</v>
      </c>
      <c r="I108" s="14" t="s">
        <v>300</v>
      </c>
      <c r="J108" s="80" t="s">
        <v>494</v>
      </c>
      <c r="K108" s="14">
        <v>4.0</v>
      </c>
      <c r="M108" s="14" t="s">
        <v>31</v>
      </c>
      <c r="N108" s="81">
        <v>800000.0</v>
      </c>
      <c r="O108" s="19">
        <v>0.0</v>
      </c>
      <c r="P108" s="33">
        <f>N108*(SUMIF(PNL!$A$2,"PRST-GCP",PNL!$B$2))</f>
        <v>280000</v>
      </c>
      <c r="Q108" s="19">
        <f>(N108-O108-P108)*(SUMIF(PNL!$A$1,"PRST-BNS-SALES",PNL!$B$1))</f>
        <v>35360</v>
      </c>
      <c r="R108" s="90" t="s">
        <v>69</v>
      </c>
      <c r="S108" s="14" t="s">
        <v>495</v>
      </c>
      <c r="V108" s="55"/>
      <c r="W108" s="55"/>
      <c r="X108" s="56"/>
      <c r="Y108" s="23"/>
      <c r="Z108" s="53"/>
      <c r="AB108" s="59"/>
      <c r="AC108" s="60"/>
      <c r="AD108" s="60"/>
      <c r="AE108" s="60"/>
      <c r="AF108" s="60"/>
      <c r="AG108" s="60"/>
      <c r="AH108" s="60"/>
      <c r="AI108" s="60"/>
      <c r="AJ108" s="60"/>
      <c r="AK108" s="60"/>
      <c r="AL108" s="60"/>
      <c r="AM108" s="60"/>
      <c r="AN108" s="60"/>
      <c r="AO108" s="60"/>
      <c r="AP108" s="60"/>
      <c r="AQ108" s="60"/>
    </row>
    <row r="109" ht="15.75" customHeight="1">
      <c r="A109" s="14" t="s">
        <v>20</v>
      </c>
      <c r="B109" s="15"/>
      <c r="C109" s="16" t="s">
        <v>496</v>
      </c>
      <c r="D109" s="64">
        <v>44621.0</v>
      </c>
      <c r="E109" s="53">
        <v>5.0</v>
      </c>
      <c r="F109" s="14" t="s">
        <v>497</v>
      </c>
      <c r="G109" s="79">
        <v>8.1332907702E10</v>
      </c>
      <c r="H109" s="31"/>
      <c r="I109" s="14" t="s">
        <v>498</v>
      </c>
      <c r="J109" s="18" t="s">
        <v>499</v>
      </c>
      <c r="K109" s="14">
        <v>2.0</v>
      </c>
      <c r="M109" s="14" t="s">
        <v>32</v>
      </c>
      <c r="N109" s="66">
        <v>2540000.0</v>
      </c>
      <c r="O109" s="19">
        <v>0.0</v>
      </c>
      <c r="P109" s="62">
        <v>1100000.0</v>
      </c>
      <c r="Q109" s="19">
        <f>(N109-O109-P109)*(SUMIF(PNL!$A$1,"PRST-BNS-SALES",PNL!$B$1))</f>
        <v>97920</v>
      </c>
      <c r="R109" s="14" t="s">
        <v>500</v>
      </c>
      <c r="S109" s="14" t="s">
        <v>501</v>
      </c>
      <c r="V109" s="55"/>
      <c r="W109" s="55"/>
      <c r="X109" s="56"/>
      <c r="Y109" s="23"/>
      <c r="Z109" s="53"/>
      <c r="AB109" s="59"/>
      <c r="AC109" s="60"/>
      <c r="AD109" s="60"/>
      <c r="AE109" s="60"/>
      <c r="AF109" s="60"/>
      <c r="AG109" s="60"/>
      <c r="AH109" s="60"/>
      <c r="AI109" s="60"/>
      <c r="AJ109" s="60"/>
      <c r="AK109" s="60"/>
      <c r="AL109" s="60"/>
      <c r="AM109" s="60"/>
      <c r="AN109" s="60"/>
      <c r="AO109" s="60"/>
      <c r="AP109" s="60"/>
      <c r="AQ109" s="60"/>
    </row>
    <row r="110" ht="15.75" customHeight="1">
      <c r="A110" s="14" t="s">
        <v>21</v>
      </c>
      <c r="B110" s="27">
        <v>46184.0</v>
      </c>
      <c r="C110" s="16" t="s">
        <v>502</v>
      </c>
      <c r="D110" s="64">
        <v>44836.0</v>
      </c>
      <c r="E110" s="53"/>
      <c r="F110" s="14" t="s">
        <v>503</v>
      </c>
      <c r="G110" s="30">
        <v>8.115151678E9</v>
      </c>
      <c r="H110" s="31"/>
      <c r="J110" s="80" t="s">
        <v>504</v>
      </c>
      <c r="K110" s="14">
        <v>2.0</v>
      </c>
      <c r="M110" s="14" t="s">
        <v>32</v>
      </c>
      <c r="N110" s="81">
        <v>1090000.0</v>
      </c>
      <c r="O110" s="19">
        <v>0.0</v>
      </c>
      <c r="P110" s="33">
        <f>N110*(SUMIF(PNL!$A$2,"PRST-GCP",PNL!$B$2))</f>
        <v>381500</v>
      </c>
      <c r="Q110" s="19">
        <f>(N110-O110-P110)*(SUMIF(PNL!$A$1,"PRST-BNS-SALES",PNL!$B$1))</f>
        <v>48178</v>
      </c>
      <c r="R110" s="14" t="s">
        <v>176</v>
      </c>
      <c r="S110" s="14" t="s">
        <v>268</v>
      </c>
      <c r="V110" s="55"/>
      <c r="W110" s="55"/>
      <c r="X110" s="56"/>
      <c r="Y110" s="23"/>
      <c r="Z110" s="53"/>
      <c r="AB110" s="59"/>
      <c r="AC110" s="60"/>
      <c r="AD110" s="60"/>
      <c r="AE110" s="60"/>
      <c r="AF110" s="60"/>
      <c r="AG110" s="60"/>
      <c r="AH110" s="60"/>
      <c r="AI110" s="60"/>
      <c r="AJ110" s="60"/>
      <c r="AK110" s="60"/>
      <c r="AL110" s="60"/>
      <c r="AM110" s="60"/>
      <c r="AN110" s="60"/>
      <c r="AO110" s="60"/>
      <c r="AP110" s="60"/>
      <c r="AQ110" s="60"/>
    </row>
    <row r="111" ht="15.75" customHeight="1">
      <c r="A111" s="14" t="s">
        <v>21</v>
      </c>
      <c r="B111" s="27">
        <v>46154.0</v>
      </c>
      <c r="C111" s="16" t="s">
        <v>505</v>
      </c>
      <c r="D111" s="64">
        <v>44897.0</v>
      </c>
      <c r="E111" s="53">
        <v>5.0</v>
      </c>
      <c r="F111" s="14" t="s">
        <v>506</v>
      </c>
      <c r="G111" s="79">
        <v>6.281805419099E12</v>
      </c>
      <c r="H111" s="58" t="s">
        <v>507</v>
      </c>
      <c r="I111" s="14" t="s">
        <v>316</v>
      </c>
      <c r="J111" s="80" t="s">
        <v>508</v>
      </c>
      <c r="K111" s="14">
        <v>1.0</v>
      </c>
      <c r="M111" s="14" t="s">
        <v>31</v>
      </c>
      <c r="N111" s="81">
        <v>540000.0</v>
      </c>
      <c r="O111" s="19">
        <v>0.0</v>
      </c>
      <c r="P111" s="33">
        <f>N111*(SUMIF(PNL!$A$2,"PRST-GCP",PNL!$B$2))</f>
        <v>189000</v>
      </c>
      <c r="Q111" s="19">
        <f>(N111-O111-P111)*(SUMIF(PNL!$A$1,"PRST-BNS-SALES",PNL!$B$1))</f>
        <v>23868</v>
      </c>
      <c r="R111" s="14" t="s">
        <v>27</v>
      </c>
      <c r="S111" s="14" t="s">
        <v>509</v>
      </c>
      <c r="V111" s="55"/>
      <c r="W111" s="55"/>
      <c r="X111" s="56"/>
      <c r="Y111" s="23"/>
      <c r="Z111" s="53"/>
      <c r="AB111" s="59"/>
      <c r="AC111" s="60"/>
      <c r="AD111" s="60"/>
      <c r="AE111" s="60"/>
      <c r="AF111" s="60"/>
      <c r="AG111" s="60"/>
      <c r="AH111" s="60"/>
      <c r="AI111" s="60"/>
      <c r="AJ111" s="60"/>
      <c r="AK111" s="60"/>
      <c r="AL111" s="60"/>
      <c r="AM111" s="60"/>
      <c r="AN111" s="60"/>
      <c r="AO111" s="60"/>
      <c r="AP111" s="60"/>
      <c r="AQ111" s="60"/>
    </row>
    <row r="112" ht="15.75" customHeight="1">
      <c r="A112" s="14" t="s">
        <v>21</v>
      </c>
      <c r="B112" s="27">
        <v>46250.0</v>
      </c>
      <c r="C112" s="16" t="s">
        <v>510</v>
      </c>
      <c r="D112" s="53" t="s">
        <v>511</v>
      </c>
      <c r="E112" s="53">
        <v>9.0</v>
      </c>
      <c r="F112" s="14" t="s">
        <v>512</v>
      </c>
      <c r="G112" s="79">
        <v>8.510489055E10</v>
      </c>
      <c r="H112" s="31" t="s">
        <v>513</v>
      </c>
      <c r="J112" s="48" t="s">
        <v>514</v>
      </c>
      <c r="K112" s="14">
        <v>1.0</v>
      </c>
      <c r="M112" s="14" t="s">
        <v>30</v>
      </c>
      <c r="N112" s="81">
        <v>1090000.0</v>
      </c>
      <c r="O112" s="19">
        <v>0.0</v>
      </c>
      <c r="P112" s="33">
        <f>N112*(SUMIF(PNL!$A$2,"PRST-GCP",PNL!$B$2))</f>
        <v>381500</v>
      </c>
      <c r="Q112" s="19">
        <f>(N112-O112-P112)*(SUMIF(PNL!$A$1,"PRST-BNS-SALES",PNL!$B$1))</f>
        <v>48178</v>
      </c>
      <c r="R112" s="14" t="s">
        <v>27</v>
      </c>
      <c r="S112" s="14" t="s">
        <v>28</v>
      </c>
      <c r="V112" s="55"/>
      <c r="W112" s="55"/>
      <c r="X112" s="56"/>
      <c r="Y112" s="23"/>
      <c r="Z112" s="53"/>
      <c r="AB112" s="59"/>
      <c r="AC112" s="60"/>
      <c r="AD112" s="60"/>
      <c r="AE112" s="60"/>
      <c r="AF112" s="60"/>
      <c r="AG112" s="60"/>
      <c r="AH112" s="60"/>
      <c r="AI112" s="60"/>
      <c r="AJ112" s="60"/>
      <c r="AK112" s="60"/>
      <c r="AL112" s="60"/>
      <c r="AM112" s="60"/>
      <c r="AN112" s="60"/>
      <c r="AO112" s="60"/>
      <c r="AP112" s="60"/>
      <c r="AQ112" s="60"/>
    </row>
    <row r="113" ht="15.75" customHeight="1">
      <c r="A113" s="14" t="s">
        <v>21</v>
      </c>
      <c r="B113" s="27">
        <v>46201.0</v>
      </c>
      <c r="C113" s="52" t="s">
        <v>515</v>
      </c>
      <c r="D113" s="53" t="s">
        <v>516</v>
      </c>
      <c r="E113" s="53">
        <v>20.0</v>
      </c>
      <c r="F113" s="14" t="s">
        <v>517</v>
      </c>
      <c r="G113" s="79">
        <v>8.2244440015E10</v>
      </c>
      <c r="H113" s="31" t="s">
        <v>518</v>
      </c>
      <c r="I113" s="14" t="s">
        <v>316</v>
      </c>
      <c r="J113" s="80" t="s">
        <v>519</v>
      </c>
      <c r="K113" s="14">
        <v>2.0</v>
      </c>
      <c r="M113" s="14" t="s">
        <v>32</v>
      </c>
      <c r="N113" s="81">
        <v>600000.0</v>
      </c>
      <c r="O113" s="19">
        <v>0.0</v>
      </c>
      <c r="P113" s="33">
        <f>N113*(SUMIF(PNL!$A$2,"PRST-GCP",PNL!$B$2))</f>
        <v>210000</v>
      </c>
      <c r="Q113" s="19">
        <f>(N113-O113-P113)*(SUMIF(PNL!$A$1,"PRST-BNS-SALES",PNL!$B$1))</f>
        <v>26520</v>
      </c>
      <c r="R113" s="90" t="s">
        <v>69</v>
      </c>
      <c r="S113" s="14" t="s">
        <v>495</v>
      </c>
      <c r="V113" s="55"/>
      <c r="W113" s="55"/>
      <c r="X113" s="56"/>
      <c r="Y113" s="23"/>
      <c r="Z113" s="53"/>
      <c r="AB113" s="59"/>
      <c r="AC113" s="60"/>
      <c r="AD113" s="60"/>
      <c r="AE113" s="60"/>
      <c r="AF113" s="60"/>
      <c r="AG113" s="60"/>
      <c r="AH113" s="60"/>
      <c r="AI113" s="60"/>
      <c r="AJ113" s="60"/>
      <c r="AK113" s="60"/>
      <c r="AL113" s="60"/>
      <c r="AM113" s="60"/>
      <c r="AN113" s="60"/>
      <c r="AO113" s="60"/>
      <c r="AP113" s="60"/>
      <c r="AQ113" s="60"/>
    </row>
    <row r="114" ht="15.75" customHeight="1">
      <c r="A114" s="14" t="s">
        <v>21</v>
      </c>
      <c r="B114" s="27">
        <v>46227.0</v>
      </c>
      <c r="C114" s="16" t="s">
        <v>520</v>
      </c>
      <c r="D114" s="53" t="s">
        <v>521</v>
      </c>
      <c r="E114" s="53"/>
      <c r="F114" s="14" t="s">
        <v>503</v>
      </c>
      <c r="G114" s="79">
        <v>8.115152345E9</v>
      </c>
      <c r="H114" s="31" t="s">
        <v>522</v>
      </c>
      <c r="J114" s="80" t="s">
        <v>523</v>
      </c>
      <c r="K114" s="14">
        <v>2.0</v>
      </c>
      <c r="M114" s="14" t="s">
        <v>32</v>
      </c>
      <c r="N114" s="81">
        <v>1340000.0</v>
      </c>
      <c r="O114" s="19">
        <v>0.0</v>
      </c>
      <c r="P114" s="33">
        <f>N114*(SUMIF(PNL!$A$2,"PRST-GCP",PNL!$B$2))</f>
        <v>469000</v>
      </c>
      <c r="Q114" s="19">
        <f>(N114-O114-P114)*(SUMIF(PNL!$A$1,"PRST-BNS-SALES",PNL!$B$1))</f>
        <v>59228</v>
      </c>
      <c r="R114" s="14" t="s">
        <v>176</v>
      </c>
      <c r="S114" s="14" t="s">
        <v>524</v>
      </c>
      <c r="V114" s="55"/>
      <c r="W114" s="55"/>
      <c r="X114" s="56"/>
      <c r="Y114" s="23"/>
      <c r="Z114" s="53"/>
      <c r="AB114" s="59"/>
      <c r="AC114" s="60"/>
      <c r="AD114" s="60"/>
      <c r="AE114" s="60"/>
      <c r="AF114" s="60"/>
      <c r="AG114" s="60"/>
      <c r="AH114" s="60"/>
      <c r="AI114" s="60"/>
      <c r="AJ114" s="60"/>
      <c r="AK114" s="60"/>
      <c r="AL114" s="60"/>
      <c r="AM114" s="60"/>
      <c r="AN114" s="60"/>
      <c r="AO114" s="60"/>
      <c r="AP114" s="60"/>
      <c r="AQ114" s="60"/>
    </row>
    <row r="115" ht="15.75" customHeight="1">
      <c r="A115" s="14" t="s">
        <v>21</v>
      </c>
      <c r="B115" s="27">
        <v>46019.0</v>
      </c>
      <c r="C115" s="28" t="s">
        <v>525</v>
      </c>
      <c r="D115" s="53" t="s">
        <v>526</v>
      </c>
      <c r="E115" s="53">
        <v>1.0</v>
      </c>
      <c r="F115" s="14" t="s">
        <v>503</v>
      </c>
      <c r="G115" s="79">
        <v>8.115152345E9</v>
      </c>
      <c r="H115" s="31" t="s">
        <v>527</v>
      </c>
      <c r="J115" s="80" t="s">
        <v>528</v>
      </c>
      <c r="K115" s="14">
        <v>2.0</v>
      </c>
      <c r="M115" s="14" t="s">
        <v>32</v>
      </c>
      <c r="N115" s="81">
        <v>1140000.0</v>
      </c>
      <c r="O115" s="19">
        <v>0.0</v>
      </c>
      <c r="P115" s="33">
        <f>N115*(SUMIF(PNL!$A$2,"PRST-GCP",PNL!$B$2))</f>
        <v>399000</v>
      </c>
      <c r="Q115" s="19">
        <f>(N115-O115-P115)*(SUMIF(PNL!$A$1,"PRST-BNS-SALES",PNL!$B$1))</f>
        <v>50388</v>
      </c>
      <c r="R115" s="14" t="s">
        <v>176</v>
      </c>
      <c r="S115" s="14" t="s">
        <v>177</v>
      </c>
      <c r="V115" s="55"/>
      <c r="W115" s="55"/>
      <c r="X115" s="56"/>
      <c r="Y115" s="23"/>
      <c r="Z115" s="53"/>
      <c r="AB115" s="59"/>
      <c r="AC115" s="60"/>
      <c r="AD115" s="60"/>
      <c r="AE115" s="60"/>
      <c r="AF115" s="60"/>
      <c r="AG115" s="60"/>
      <c r="AH115" s="60"/>
      <c r="AI115" s="60"/>
      <c r="AJ115" s="60"/>
      <c r="AK115" s="60"/>
      <c r="AL115" s="60"/>
      <c r="AM115" s="60"/>
      <c r="AN115" s="60"/>
      <c r="AO115" s="60"/>
      <c r="AP115" s="60"/>
      <c r="AQ115" s="60"/>
    </row>
    <row r="116" ht="15.75" customHeight="1">
      <c r="A116" s="14" t="s">
        <v>21</v>
      </c>
      <c r="B116" s="27">
        <v>46231.0</v>
      </c>
      <c r="C116" s="16" t="s">
        <v>529</v>
      </c>
      <c r="D116" s="53" t="s">
        <v>526</v>
      </c>
      <c r="E116" s="53">
        <v>6.0</v>
      </c>
      <c r="F116" s="14" t="s">
        <v>530</v>
      </c>
      <c r="G116" s="79">
        <v>8.1999300303E10</v>
      </c>
      <c r="H116" s="58" t="s">
        <v>531</v>
      </c>
      <c r="I116" s="14" t="s">
        <v>532</v>
      </c>
      <c r="J116" s="18" t="s">
        <v>533</v>
      </c>
      <c r="K116" s="14">
        <v>2.0</v>
      </c>
      <c r="M116" s="14" t="s">
        <v>30</v>
      </c>
      <c r="N116" s="66">
        <v>300000.0</v>
      </c>
      <c r="O116" s="19">
        <v>0.0</v>
      </c>
      <c r="P116" s="33">
        <f>N116*(SUMIF(PNL!$A$2,"PRST-GCP",PNL!$B$2))</f>
        <v>105000</v>
      </c>
      <c r="Q116" s="19">
        <f>(N116-O116-P116)*(SUMIF(PNL!$A$1,"PRST-BNS-SALES",PNL!$B$1))</f>
        <v>13260</v>
      </c>
      <c r="R116" s="14" t="s">
        <v>27</v>
      </c>
      <c r="S116" s="14" t="s">
        <v>28</v>
      </c>
      <c r="V116" s="55"/>
      <c r="W116" s="55"/>
      <c r="X116" s="56"/>
      <c r="Y116" s="23"/>
      <c r="Z116" s="53"/>
      <c r="AB116" s="59"/>
      <c r="AC116" s="60"/>
      <c r="AD116" s="60"/>
      <c r="AE116" s="60"/>
      <c r="AF116" s="60"/>
      <c r="AG116" s="60"/>
      <c r="AH116" s="60"/>
      <c r="AI116" s="60"/>
      <c r="AJ116" s="60"/>
      <c r="AK116" s="60"/>
      <c r="AL116" s="60"/>
      <c r="AM116" s="60"/>
      <c r="AN116" s="60"/>
      <c r="AO116" s="60"/>
      <c r="AP116" s="60"/>
      <c r="AQ116" s="60"/>
    </row>
    <row r="117" ht="15.75" customHeight="1">
      <c r="A117" s="14" t="s">
        <v>21</v>
      </c>
      <c r="B117" s="27">
        <v>46258.0</v>
      </c>
      <c r="C117" s="16" t="s">
        <v>534</v>
      </c>
      <c r="D117" s="53" t="s">
        <v>535</v>
      </c>
      <c r="E117" s="53">
        <v>5.0</v>
      </c>
      <c r="F117" s="14" t="s">
        <v>75</v>
      </c>
      <c r="G117" s="79" t="s">
        <v>536</v>
      </c>
      <c r="H117" s="58" t="s">
        <v>537</v>
      </c>
      <c r="I117" s="14" t="s">
        <v>310</v>
      </c>
      <c r="J117" s="80" t="s">
        <v>480</v>
      </c>
      <c r="K117" s="14">
        <v>3.0</v>
      </c>
      <c r="M117" s="14" t="s">
        <v>30</v>
      </c>
      <c r="N117" s="81">
        <v>400000.0</v>
      </c>
      <c r="O117" s="19">
        <v>0.0</v>
      </c>
      <c r="P117" s="33">
        <f>N117*(SUMIF(PNL!$A$2,"PRST-GCP",PNL!$B$2))</f>
        <v>140000</v>
      </c>
      <c r="Q117" s="19">
        <f>(N117-O117-P117)*(SUMIF(PNL!$A$1,"PRST-BNS-SALES",PNL!$B$1))</f>
        <v>17680</v>
      </c>
      <c r="R117" s="14" t="s">
        <v>27</v>
      </c>
      <c r="S117" s="14" t="s">
        <v>28</v>
      </c>
      <c r="V117" s="55"/>
      <c r="W117" s="55"/>
      <c r="X117" s="56"/>
      <c r="Y117" s="23"/>
      <c r="Z117" s="53"/>
      <c r="AB117" s="59"/>
      <c r="AC117" s="60"/>
      <c r="AD117" s="60"/>
      <c r="AE117" s="60"/>
      <c r="AF117" s="60"/>
      <c r="AG117" s="60"/>
      <c r="AH117" s="60"/>
      <c r="AI117" s="60"/>
      <c r="AJ117" s="60"/>
      <c r="AK117" s="60"/>
      <c r="AL117" s="60"/>
      <c r="AM117" s="60"/>
      <c r="AN117" s="60"/>
      <c r="AO117" s="60"/>
      <c r="AP117" s="60"/>
      <c r="AQ117" s="60"/>
    </row>
    <row r="118" ht="15.75" customHeight="1">
      <c r="A118" s="14" t="s">
        <v>21</v>
      </c>
      <c r="B118" s="27">
        <v>46262.0</v>
      </c>
      <c r="C118" s="16" t="s">
        <v>538</v>
      </c>
      <c r="D118" s="53" t="s">
        <v>539</v>
      </c>
      <c r="E118" s="53">
        <v>5.0</v>
      </c>
      <c r="F118" s="14" t="s">
        <v>540</v>
      </c>
      <c r="G118" s="79" t="s">
        <v>541</v>
      </c>
      <c r="H118" s="58" t="s">
        <v>542</v>
      </c>
      <c r="I118" s="14" t="s">
        <v>310</v>
      </c>
      <c r="J118" s="18" t="s">
        <v>283</v>
      </c>
      <c r="K118" s="14">
        <v>3.0</v>
      </c>
      <c r="M118" s="14" t="s">
        <v>30</v>
      </c>
      <c r="N118" s="81">
        <v>400000.0</v>
      </c>
      <c r="O118" s="19">
        <v>0.0</v>
      </c>
      <c r="P118" s="33">
        <f>N118*(SUMIF(PNL!$A$2,"PRST-GCP",PNL!$B$2))</f>
        <v>140000</v>
      </c>
      <c r="Q118" s="19">
        <f>(N118-O118-P118)*(SUMIF(PNL!$A$1,"PRST-BNS-SALES",PNL!$B$1))</f>
        <v>17680</v>
      </c>
      <c r="R118" s="14" t="s">
        <v>27</v>
      </c>
      <c r="S118" s="14" t="s">
        <v>28</v>
      </c>
      <c r="V118" s="55"/>
      <c r="W118" s="55"/>
      <c r="X118" s="56"/>
      <c r="Y118" s="23"/>
      <c r="Z118" s="53"/>
      <c r="AB118" s="59"/>
      <c r="AC118" s="60"/>
      <c r="AD118" s="60"/>
      <c r="AE118" s="60"/>
      <c r="AF118" s="60"/>
      <c r="AG118" s="60"/>
      <c r="AH118" s="60"/>
      <c r="AI118" s="60"/>
      <c r="AJ118" s="60"/>
      <c r="AK118" s="60"/>
      <c r="AL118" s="60"/>
      <c r="AM118" s="60"/>
      <c r="AN118" s="60"/>
      <c r="AO118" s="60"/>
      <c r="AP118" s="60"/>
      <c r="AQ118" s="60"/>
    </row>
    <row r="119" ht="15.75" customHeight="1">
      <c r="A119" s="14" t="s">
        <v>21</v>
      </c>
      <c r="B119" s="27">
        <v>45981.0</v>
      </c>
      <c r="C119" s="16" t="s">
        <v>543</v>
      </c>
      <c r="D119" s="53" t="s">
        <v>544</v>
      </c>
      <c r="E119" s="53">
        <v>5.0</v>
      </c>
      <c r="F119" s="14" t="s">
        <v>545</v>
      </c>
      <c r="G119" s="79" t="s">
        <v>546</v>
      </c>
      <c r="H119" s="58" t="s">
        <v>547</v>
      </c>
      <c r="I119" s="14" t="s">
        <v>83</v>
      </c>
      <c r="J119" s="48" t="s">
        <v>548</v>
      </c>
      <c r="K119" s="14">
        <v>1.0</v>
      </c>
      <c r="L119" s="14" t="s">
        <v>83</v>
      </c>
      <c r="M119" s="14" t="s">
        <v>30</v>
      </c>
      <c r="N119" s="81">
        <v>450000.0</v>
      </c>
      <c r="O119" s="19">
        <v>30000.0</v>
      </c>
      <c r="P119" s="33">
        <f>N119*(SUMIF(PNL!$A$2,"PRST-GCP",PNL!$B$2))</f>
        <v>157500</v>
      </c>
      <c r="Q119" s="19">
        <f>(N119-O119-P119)*(SUMIF(PNL!$A$1,"PRST-BNS-SALES",PNL!$B$1))</f>
        <v>17850</v>
      </c>
      <c r="R119" s="21" t="s">
        <v>549</v>
      </c>
      <c r="S119" s="21" t="s">
        <v>550</v>
      </c>
      <c r="V119" s="55"/>
      <c r="W119" s="55"/>
      <c r="X119" s="56"/>
      <c r="Y119" s="23"/>
      <c r="Z119" s="53"/>
      <c r="AB119" s="59"/>
      <c r="AC119" s="60"/>
      <c r="AD119" s="60"/>
      <c r="AE119" s="60"/>
      <c r="AF119" s="60"/>
      <c r="AG119" s="60"/>
      <c r="AH119" s="60"/>
      <c r="AI119" s="60"/>
      <c r="AJ119" s="60"/>
      <c r="AK119" s="60"/>
      <c r="AL119" s="60"/>
      <c r="AM119" s="60"/>
      <c r="AN119" s="60"/>
      <c r="AO119" s="60"/>
      <c r="AP119" s="60"/>
      <c r="AQ119" s="60"/>
    </row>
    <row r="120" ht="15.75" customHeight="1">
      <c r="A120" s="14" t="s">
        <v>21</v>
      </c>
      <c r="B120" s="15">
        <v>45899.0</v>
      </c>
      <c r="C120" s="16" t="s">
        <v>551</v>
      </c>
      <c r="D120" s="53" t="s">
        <v>552</v>
      </c>
      <c r="E120" s="53">
        <v>6.0</v>
      </c>
      <c r="F120" s="14" t="s">
        <v>553</v>
      </c>
      <c r="G120" s="79">
        <v>8.2144443078E11</v>
      </c>
      <c r="H120" s="120" t="s">
        <v>554</v>
      </c>
      <c r="I120" s="14" t="s">
        <v>498</v>
      </c>
      <c r="J120" s="18" t="s">
        <v>555</v>
      </c>
      <c r="M120" s="14" t="s">
        <v>32</v>
      </c>
      <c r="N120" s="66">
        <v>350000.0</v>
      </c>
      <c r="O120" s="19">
        <v>0.0</v>
      </c>
      <c r="P120" s="33">
        <f>N120*(SUMIF(PNL!$A$2,"PRST-GCP",PNL!$B$2))</f>
        <v>122500</v>
      </c>
      <c r="Q120" s="19">
        <f>(N120-O120-P120)*(SUMIF(PNL!$A$1,"PRST-BNS-SALES",PNL!$B$1))</f>
        <v>15470</v>
      </c>
      <c r="R120" s="14" t="s">
        <v>27</v>
      </c>
      <c r="S120" s="14" t="s">
        <v>312</v>
      </c>
      <c r="V120" s="55"/>
      <c r="W120" s="55"/>
      <c r="X120" s="56"/>
      <c r="Y120" s="23"/>
      <c r="Z120" s="53"/>
      <c r="AB120" s="59"/>
      <c r="AC120" s="60"/>
      <c r="AD120" s="60"/>
      <c r="AE120" s="60"/>
      <c r="AF120" s="60"/>
      <c r="AG120" s="60"/>
      <c r="AH120" s="60"/>
      <c r="AI120" s="60"/>
      <c r="AJ120" s="60"/>
      <c r="AK120" s="60"/>
      <c r="AL120" s="60"/>
      <c r="AM120" s="60"/>
      <c r="AN120" s="60"/>
      <c r="AO120" s="60"/>
      <c r="AP120" s="60"/>
      <c r="AQ120" s="60"/>
    </row>
    <row r="121" ht="15.75" customHeight="1">
      <c r="A121" s="14" t="s">
        <v>20</v>
      </c>
      <c r="B121" s="15"/>
      <c r="C121" s="16" t="s">
        <v>556</v>
      </c>
      <c r="D121" s="53" t="s">
        <v>552</v>
      </c>
      <c r="E121" s="53">
        <v>10.0</v>
      </c>
      <c r="F121" s="14" t="s">
        <v>557</v>
      </c>
      <c r="G121" s="79">
        <v>8.1253436565E10</v>
      </c>
      <c r="H121" s="31" t="s">
        <v>558</v>
      </c>
      <c r="I121" s="14" t="s">
        <v>498</v>
      </c>
      <c r="J121" s="18" t="s">
        <v>559</v>
      </c>
      <c r="M121" s="14" t="s">
        <v>32</v>
      </c>
      <c r="N121" s="66">
        <v>2390000.0</v>
      </c>
      <c r="O121" s="19">
        <v>0.0</v>
      </c>
      <c r="P121" s="20">
        <v>750000.0</v>
      </c>
      <c r="Q121" s="19">
        <f>(N121-O121-P121)*(SUMIF(PNL!$A$1,"PRST-BNS-SALES",PNL!$B$1))</f>
        <v>111520</v>
      </c>
      <c r="R121" s="14" t="s">
        <v>135</v>
      </c>
      <c r="S121" s="14" t="s">
        <v>560</v>
      </c>
      <c r="V121" s="55"/>
      <c r="W121" s="55"/>
      <c r="X121" s="56"/>
      <c r="Y121" s="23"/>
      <c r="Z121" s="53"/>
      <c r="AB121" s="59"/>
      <c r="AC121" s="60"/>
      <c r="AD121" s="60"/>
      <c r="AE121" s="60"/>
      <c r="AF121" s="60"/>
      <c r="AG121" s="60"/>
      <c r="AH121" s="60"/>
      <c r="AI121" s="60"/>
      <c r="AJ121" s="60"/>
      <c r="AK121" s="60"/>
      <c r="AL121" s="60"/>
      <c r="AM121" s="60"/>
      <c r="AN121" s="60"/>
      <c r="AO121" s="60"/>
      <c r="AP121" s="60"/>
      <c r="AQ121" s="60"/>
    </row>
    <row r="122" ht="15.75" customHeight="1">
      <c r="A122" s="14" t="s">
        <v>21</v>
      </c>
      <c r="B122" s="15">
        <v>45904.0</v>
      </c>
      <c r="C122" s="16" t="s">
        <v>561</v>
      </c>
      <c r="D122" s="64">
        <v>44567.0</v>
      </c>
      <c r="E122" s="53">
        <v>5.0</v>
      </c>
      <c r="F122" s="14" t="s">
        <v>562</v>
      </c>
      <c r="G122" s="79">
        <v>8.21472249249E11</v>
      </c>
      <c r="H122" s="31" t="s">
        <v>563</v>
      </c>
      <c r="I122" s="14" t="s">
        <v>498</v>
      </c>
      <c r="J122" s="18" t="s">
        <v>564</v>
      </c>
      <c r="M122" s="14" t="s">
        <v>32</v>
      </c>
      <c r="N122" s="66">
        <v>300000.0</v>
      </c>
      <c r="O122" s="19">
        <v>0.0</v>
      </c>
      <c r="P122" s="33">
        <f>N122*(SUMIF(PNL!$A$2,"PRST-GCP",PNL!$B$2))</f>
        <v>105000</v>
      </c>
      <c r="Q122" s="19">
        <f>(N122-O122-P122)*(SUMIF(PNL!$A$1,"PRST-BNS-SALES",PNL!$B$1))</f>
        <v>13260</v>
      </c>
      <c r="R122" s="14" t="s">
        <v>27</v>
      </c>
      <c r="S122" s="14" t="s">
        <v>312</v>
      </c>
      <c r="V122" s="55"/>
      <c r="W122" s="55"/>
      <c r="X122" s="56"/>
      <c r="Y122" s="23"/>
      <c r="Z122" s="53"/>
      <c r="AB122" s="59"/>
      <c r="AC122" s="60"/>
      <c r="AD122" s="60"/>
      <c r="AE122" s="60"/>
      <c r="AF122" s="60"/>
      <c r="AG122" s="60"/>
      <c r="AH122" s="60"/>
      <c r="AI122" s="60"/>
      <c r="AJ122" s="60"/>
      <c r="AK122" s="60"/>
      <c r="AL122" s="60"/>
      <c r="AM122" s="60"/>
      <c r="AN122" s="60"/>
      <c r="AO122" s="60"/>
      <c r="AP122" s="60"/>
      <c r="AQ122" s="60"/>
    </row>
    <row r="123" ht="15.75" customHeight="1">
      <c r="A123" s="14" t="s">
        <v>20</v>
      </c>
      <c r="B123" s="15"/>
      <c r="C123" s="16" t="s">
        <v>565</v>
      </c>
      <c r="D123" s="64">
        <v>44748.0</v>
      </c>
      <c r="E123" s="53">
        <v>15.0</v>
      </c>
      <c r="F123" s="14" t="s">
        <v>566</v>
      </c>
      <c r="G123" s="79" t="s">
        <v>567</v>
      </c>
      <c r="H123" s="31" t="s">
        <v>568</v>
      </c>
      <c r="I123" s="14" t="s">
        <v>569</v>
      </c>
      <c r="J123" s="80" t="s">
        <v>570</v>
      </c>
      <c r="M123" s="14" t="s">
        <v>31</v>
      </c>
      <c r="N123" s="81">
        <v>2640000.0</v>
      </c>
      <c r="O123" s="19">
        <v>0.0</v>
      </c>
      <c r="P123" s="20">
        <v>750000.0</v>
      </c>
      <c r="Q123" s="19">
        <f>(N123-O123-P123)*(SUMIF(PNL!$A$1,"PRST-BNS-SALES",PNL!$B$1))</f>
        <v>128520</v>
      </c>
      <c r="R123" s="14" t="s">
        <v>571</v>
      </c>
      <c r="S123" s="14" t="s">
        <v>571</v>
      </c>
      <c r="V123" s="55"/>
      <c r="W123" s="55"/>
      <c r="X123" s="56"/>
      <c r="Y123" s="23"/>
      <c r="Z123" s="53"/>
      <c r="AB123" s="59"/>
      <c r="AC123" s="60"/>
      <c r="AD123" s="60"/>
      <c r="AE123" s="60"/>
      <c r="AF123" s="60"/>
      <c r="AG123" s="60"/>
      <c r="AH123" s="60"/>
      <c r="AI123" s="60"/>
      <c r="AJ123" s="60"/>
      <c r="AK123" s="60"/>
      <c r="AL123" s="60"/>
      <c r="AM123" s="60"/>
      <c r="AN123" s="60"/>
      <c r="AO123" s="60"/>
      <c r="AP123" s="60"/>
      <c r="AQ123" s="60"/>
    </row>
    <row r="124" ht="15.75" customHeight="1">
      <c r="A124" s="14" t="s">
        <v>21</v>
      </c>
      <c r="B124" s="15">
        <v>45921.0</v>
      </c>
      <c r="C124" s="16" t="s">
        <v>572</v>
      </c>
      <c r="D124" s="53" t="s">
        <v>573</v>
      </c>
      <c r="E124" s="53">
        <v>1.0</v>
      </c>
      <c r="F124" s="14" t="s">
        <v>574</v>
      </c>
      <c r="G124" s="79" t="s">
        <v>575</v>
      </c>
      <c r="H124" s="121" t="s">
        <v>576</v>
      </c>
      <c r="I124" s="14" t="s">
        <v>569</v>
      </c>
      <c r="J124" s="18" t="s">
        <v>577</v>
      </c>
      <c r="M124" s="14" t="s">
        <v>31</v>
      </c>
      <c r="N124" s="66">
        <v>890000.0</v>
      </c>
      <c r="O124" s="19">
        <v>0.0</v>
      </c>
      <c r="P124" s="33">
        <f>N124*(SUMIF(PNL!$A$2,"PRST-GCP",PNL!$B$2))</f>
        <v>311500</v>
      </c>
      <c r="Q124" s="19">
        <f>(N124-O124-P124)*(SUMIF(PNL!$A$1,"PRST-BNS-SALES",PNL!$B$1))</f>
        <v>39338</v>
      </c>
      <c r="R124" s="90" t="s">
        <v>227</v>
      </c>
      <c r="S124" s="14" t="s">
        <v>228</v>
      </c>
      <c r="V124" s="55"/>
      <c r="W124" s="55"/>
      <c r="X124" s="56"/>
      <c r="Y124" s="23"/>
      <c r="Z124" s="53"/>
      <c r="AB124" s="59"/>
      <c r="AC124" s="60"/>
      <c r="AD124" s="60"/>
      <c r="AE124" s="60"/>
      <c r="AF124" s="60"/>
      <c r="AG124" s="60"/>
      <c r="AH124" s="60"/>
      <c r="AI124" s="60"/>
      <c r="AJ124" s="60"/>
      <c r="AK124" s="60"/>
      <c r="AL124" s="60"/>
      <c r="AM124" s="60"/>
      <c r="AN124" s="60"/>
      <c r="AO124" s="60"/>
      <c r="AP124" s="60"/>
      <c r="AQ124" s="60"/>
    </row>
    <row r="125" ht="15.75" customHeight="1">
      <c r="A125" s="14" t="s">
        <v>20</v>
      </c>
      <c r="B125" s="15"/>
      <c r="C125" s="28" t="s">
        <v>578</v>
      </c>
      <c r="D125" s="53" t="s">
        <v>579</v>
      </c>
      <c r="E125" s="53">
        <v>5.0</v>
      </c>
      <c r="F125" s="14" t="s">
        <v>580</v>
      </c>
      <c r="G125" s="79">
        <v>8.1282618208E10</v>
      </c>
      <c r="H125" s="31"/>
      <c r="I125" s="14" t="s">
        <v>310</v>
      </c>
      <c r="J125" s="18" t="s">
        <v>581</v>
      </c>
      <c r="M125" s="14" t="s">
        <v>33</v>
      </c>
      <c r="N125" s="66">
        <v>2140000.0</v>
      </c>
      <c r="O125" s="19">
        <v>0.0</v>
      </c>
      <c r="P125" s="20">
        <v>750000.0</v>
      </c>
      <c r="Q125" s="19">
        <f>(N125-O125-P125)*(SUMIF(PNL!$A$1,"PRST-BNS-SALES",PNL!$B$1))</f>
        <v>94520</v>
      </c>
      <c r="R125" s="14" t="s">
        <v>27</v>
      </c>
      <c r="S125" s="14" t="s">
        <v>487</v>
      </c>
      <c r="V125" s="55"/>
      <c r="W125" s="55"/>
      <c r="X125" s="56"/>
      <c r="Y125" s="23"/>
      <c r="Z125" s="53"/>
      <c r="AB125" s="59"/>
      <c r="AC125" s="60"/>
      <c r="AD125" s="60"/>
      <c r="AE125" s="60"/>
      <c r="AF125" s="60"/>
      <c r="AG125" s="60"/>
      <c r="AH125" s="60"/>
      <c r="AI125" s="60"/>
      <c r="AJ125" s="60"/>
      <c r="AK125" s="60"/>
      <c r="AL125" s="60"/>
      <c r="AM125" s="60"/>
      <c r="AN125" s="60"/>
      <c r="AO125" s="60"/>
      <c r="AP125" s="60"/>
      <c r="AQ125" s="60"/>
    </row>
    <row r="126" ht="15.75" customHeight="1">
      <c r="A126" s="14" t="s">
        <v>20</v>
      </c>
      <c r="B126" s="15"/>
      <c r="C126" s="16" t="s">
        <v>582</v>
      </c>
      <c r="D126" s="53" t="s">
        <v>583</v>
      </c>
      <c r="E126" s="53">
        <v>6.0</v>
      </c>
      <c r="F126" s="14" t="s">
        <v>170</v>
      </c>
      <c r="G126" s="79" t="s">
        <v>584</v>
      </c>
      <c r="H126" s="31" t="s">
        <v>585</v>
      </c>
      <c r="I126" s="14" t="s">
        <v>569</v>
      </c>
      <c r="J126" s="80" t="s">
        <v>586</v>
      </c>
      <c r="M126" s="14" t="s">
        <v>31</v>
      </c>
      <c r="N126" s="81">
        <v>3340000.0</v>
      </c>
      <c r="O126" s="19">
        <v>0.0</v>
      </c>
      <c r="P126" s="20">
        <v>750000.0</v>
      </c>
      <c r="Q126" s="19">
        <f>(N126-O126-P126)*(SUMIF(PNL!$A$1,"PRST-BNS-SALES",PNL!$B$1))</f>
        <v>176120</v>
      </c>
      <c r="R126" s="14" t="s">
        <v>176</v>
      </c>
      <c r="S126" s="14" t="s">
        <v>268</v>
      </c>
      <c r="V126" s="55"/>
      <c r="W126" s="55"/>
      <c r="X126" s="56"/>
      <c r="Y126" s="23"/>
      <c r="Z126" s="53"/>
      <c r="AB126" s="59"/>
      <c r="AC126" s="60"/>
      <c r="AD126" s="60"/>
      <c r="AE126" s="60"/>
      <c r="AF126" s="60"/>
      <c r="AG126" s="60"/>
      <c r="AH126" s="60"/>
      <c r="AI126" s="60"/>
      <c r="AJ126" s="60"/>
      <c r="AK126" s="60"/>
      <c r="AL126" s="60"/>
      <c r="AM126" s="60"/>
      <c r="AN126" s="60"/>
      <c r="AO126" s="60"/>
      <c r="AP126" s="60"/>
      <c r="AQ126" s="60"/>
    </row>
    <row r="127" ht="15.75" customHeight="1">
      <c r="A127" s="14" t="s">
        <v>21</v>
      </c>
      <c r="B127" s="27">
        <v>46030.0</v>
      </c>
      <c r="C127" s="16" t="s">
        <v>587</v>
      </c>
      <c r="D127" s="64">
        <v>44749.0</v>
      </c>
      <c r="E127" s="53">
        <v>20.0</v>
      </c>
      <c r="F127" s="14" t="s">
        <v>588</v>
      </c>
      <c r="G127" s="65">
        <v>8.3812846551E10</v>
      </c>
      <c r="H127" s="65" t="s">
        <v>589</v>
      </c>
      <c r="I127" s="14" t="s">
        <v>569</v>
      </c>
      <c r="J127" s="18" t="s">
        <v>590</v>
      </c>
      <c r="M127" s="14" t="s">
        <v>32</v>
      </c>
      <c r="N127" s="66">
        <v>390000.0</v>
      </c>
      <c r="O127" s="19">
        <v>0.0</v>
      </c>
      <c r="P127" s="33">
        <f>N127*(SUMIF(PNL!$A$2,"PRST-GCP",PNL!$B$2))</f>
        <v>136500</v>
      </c>
      <c r="Q127" s="19">
        <f>(N127-O127-P127)*(SUMIF(PNL!$A$1,"PRST-BNS-SALES",PNL!$B$1))</f>
        <v>17238</v>
      </c>
      <c r="R127" s="14" t="s">
        <v>591</v>
      </c>
      <c r="S127" s="14" t="s">
        <v>592</v>
      </c>
      <c r="V127" s="55"/>
      <c r="W127" s="55"/>
      <c r="X127" s="56"/>
      <c r="Y127" s="23"/>
      <c r="Z127" s="53"/>
      <c r="AB127" s="59"/>
      <c r="AC127" s="60"/>
      <c r="AD127" s="60"/>
      <c r="AE127" s="60"/>
      <c r="AF127" s="60"/>
      <c r="AG127" s="60"/>
      <c r="AH127" s="60"/>
      <c r="AI127" s="60"/>
      <c r="AJ127" s="60"/>
      <c r="AK127" s="60"/>
      <c r="AL127" s="60"/>
      <c r="AM127" s="60"/>
      <c r="AN127" s="60"/>
      <c r="AO127" s="60"/>
      <c r="AP127" s="60"/>
      <c r="AQ127" s="60"/>
    </row>
    <row r="128" ht="15.75" customHeight="1">
      <c r="A128" s="14" t="s">
        <v>20</v>
      </c>
      <c r="B128" s="15"/>
      <c r="C128" s="16" t="s">
        <v>593</v>
      </c>
      <c r="D128" s="122">
        <v>44902.0</v>
      </c>
      <c r="E128" s="53">
        <v>10.0</v>
      </c>
      <c r="F128" s="14" t="s">
        <v>594</v>
      </c>
      <c r="G128" s="79" t="s">
        <v>595</v>
      </c>
      <c r="H128" s="31" t="s">
        <v>596</v>
      </c>
      <c r="I128" s="14" t="s">
        <v>498</v>
      </c>
      <c r="J128" s="18" t="s">
        <v>597</v>
      </c>
      <c r="M128" s="14" t="s">
        <v>32</v>
      </c>
      <c r="N128" s="66">
        <v>2340000.0</v>
      </c>
      <c r="O128" s="19">
        <v>0.0</v>
      </c>
      <c r="P128" s="20">
        <v>750000.0</v>
      </c>
      <c r="Q128" s="19">
        <f>(N128-O128-P128)*(SUMIF(PNL!$A$1,"PRST-BNS-SALES",PNL!$B$1))</f>
        <v>108120</v>
      </c>
      <c r="R128" s="14" t="s">
        <v>436</v>
      </c>
      <c r="S128" s="14" t="s">
        <v>437</v>
      </c>
      <c r="V128" s="55"/>
      <c r="W128" s="55"/>
      <c r="X128" s="56"/>
      <c r="Y128" s="23"/>
      <c r="Z128" s="53"/>
      <c r="AB128" s="59"/>
      <c r="AC128" s="60"/>
      <c r="AD128" s="60"/>
      <c r="AE128" s="60"/>
      <c r="AF128" s="60"/>
      <c r="AG128" s="60"/>
      <c r="AH128" s="60"/>
      <c r="AI128" s="60"/>
      <c r="AJ128" s="60"/>
      <c r="AK128" s="60"/>
      <c r="AL128" s="60"/>
      <c r="AM128" s="60"/>
      <c r="AN128" s="60"/>
      <c r="AO128" s="60"/>
      <c r="AP128" s="60"/>
      <c r="AQ128" s="60"/>
    </row>
    <row r="129">
      <c r="A129" s="14" t="s">
        <v>21</v>
      </c>
      <c r="B129" s="27">
        <v>46280.0</v>
      </c>
      <c r="C129" s="16" t="s">
        <v>598</v>
      </c>
      <c r="D129" s="53" t="s">
        <v>599</v>
      </c>
      <c r="E129" s="53">
        <v>5.0</v>
      </c>
      <c r="F129" s="14" t="s">
        <v>600</v>
      </c>
      <c r="G129" s="117">
        <v>8.1913030405E10</v>
      </c>
      <c r="H129" s="123" t="s">
        <v>601</v>
      </c>
      <c r="I129" s="14" t="s">
        <v>569</v>
      </c>
      <c r="J129" s="48" t="s">
        <v>602</v>
      </c>
      <c r="M129" s="14" t="s">
        <v>30</v>
      </c>
      <c r="N129" s="81">
        <v>1390000.0</v>
      </c>
      <c r="O129" s="19">
        <v>0.0</v>
      </c>
      <c r="P129" s="33">
        <f>N129*(SUMIF(PNL!$A$2,"PRST-GCP",PNL!$B$2))</f>
        <v>486500</v>
      </c>
      <c r="Q129" s="19">
        <f>(N129-O129-P129)*(SUMIF(PNL!$A$1,"PRST-BNS-SALES",PNL!$B$1))</f>
        <v>61438</v>
      </c>
      <c r="R129" s="14" t="s">
        <v>27</v>
      </c>
      <c r="S129" s="14" t="s">
        <v>487</v>
      </c>
      <c r="V129" s="55"/>
      <c r="W129" s="55"/>
      <c r="X129" s="56"/>
      <c r="Y129" s="23"/>
      <c r="Z129" s="53"/>
      <c r="AB129" s="59"/>
      <c r="AC129" s="60"/>
      <c r="AD129" s="60"/>
      <c r="AE129" s="60"/>
      <c r="AF129" s="60"/>
      <c r="AG129" s="60"/>
      <c r="AH129" s="60"/>
      <c r="AI129" s="60"/>
      <c r="AJ129" s="60"/>
      <c r="AK129" s="60"/>
      <c r="AL129" s="60"/>
      <c r="AM129" s="60"/>
      <c r="AN129" s="60"/>
      <c r="AO129" s="60"/>
      <c r="AP129" s="60"/>
      <c r="AQ129" s="60"/>
    </row>
    <row r="130" ht="15.75" customHeight="1">
      <c r="A130" s="14" t="s">
        <v>21</v>
      </c>
      <c r="B130" s="27">
        <v>46031.0</v>
      </c>
      <c r="C130" s="16" t="s">
        <v>603</v>
      </c>
      <c r="D130" s="64">
        <v>44780.0</v>
      </c>
      <c r="E130" s="53">
        <v>2.0</v>
      </c>
      <c r="F130" s="14" t="s">
        <v>604</v>
      </c>
      <c r="G130" s="79">
        <v>8.783655817E10</v>
      </c>
      <c r="H130" s="31" t="s">
        <v>605</v>
      </c>
      <c r="J130" s="18" t="s">
        <v>606</v>
      </c>
      <c r="M130" s="14" t="s">
        <v>33</v>
      </c>
      <c r="N130" s="66">
        <v>990000.0</v>
      </c>
      <c r="O130" s="19">
        <v>0.0</v>
      </c>
      <c r="P130" s="33">
        <f>N130*(SUMIF(PNL!$A$2,"PRST-GCP",PNL!$B$2))</f>
        <v>346500</v>
      </c>
      <c r="Q130" s="19">
        <f>(N130-O130-P130)*(SUMIF(PNL!$A$1,"PRST-BNS-SALES",PNL!$B$1))</f>
        <v>43758</v>
      </c>
      <c r="R130" s="14" t="s">
        <v>92</v>
      </c>
      <c r="S130" s="14" t="s">
        <v>353</v>
      </c>
      <c r="V130" s="55"/>
      <c r="W130" s="55"/>
      <c r="X130" s="56"/>
      <c r="Y130" s="23"/>
      <c r="Z130" s="53"/>
      <c r="AB130" s="59"/>
      <c r="AC130" s="60"/>
      <c r="AD130" s="60"/>
      <c r="AE130" s="60"/>
      <c r="AF130" s="60"/>
      <c r="AG130" s="60"/>
      <c r="AH130" s="60"/>
      <c r="AI130" s="60"/>
      <c r="AJ130" s="60"/>
      <c r="AK130" s="60"/>
      <c r="AL130" s="60"/>
      <c r="AM130" s="60"/>
      <c r="AN130" s="60"/>
      <c r="AO130" s="60"/>
      <c r="AP130" s="60"/>
      <c r="AQ130" s="60"/>
    </row>
    <row r="131" ht="15.75" customHeight="1">
      <c r="A131" s="14" t="s">
        <v>20</v>
      </c>
      <c r="B131" s="15"/>
      <c r="C131" s="16" t="s">
        <v>607</v>
      </c>
      <c r="D131" s="107">
        <v>44812.0</v>
      </c>
      <c r="E131" s="53">
        <v>5.0</v>
      </c>
      <c r="F131" s="14" t="s">
        <v>608</v>
      </c>
      <c r="G131" s="79" t="s">
        <v>609</v>
      </c>
      <c r="H131" s="31" t="s">
        <v>610</v>
      </c>
      <c r="J131" s="80" t="s">
        <v>611</v>
      </c>
      <c r="M131" s="14" t="s">
        <v>31</v>
      </c>
      <c r="N131" s="81">
        <v>2590000.0</v>
      </c>
      <c r="O131" s="19">
        <v>0.0</v>
      </c>
      <c r="P131" s="20">
        <v>750000.0</v>
      </c>
      <c r="Q131" s="19">
        <f>(N131-O131-P131)*(SUMIF(PNL!$A$1,"PRST-BNS-SALES",PNL!$B$1))</f>
        <v>125120</v>
      </c>
      <c r="R131" s="14" t="s">
        <v>612</v>
      </c>
      <c r="S131" s="14" t="s">
        <v>613</v>
      </c>
      <c r="V131" s="55"/>
      <c r="W131" s="55"/>
      <c r="X131" s="56"/>
      <c r="Y131" s="23"/>
      <c r="Z131" s="53"/>
      <c r="AB131" s="59"/>
      <c r="AC131" s="60"/>
      <c r="AD131" s="60"/>
      <c r="AE131" s="60"/>
      <c r="AF131" s="60"/>
      <c r="AG131" s="60"/>
      <c r="AH131" s="60"/>
      <c r="AI131" s="60"/>
      <c r="AJ131" s="60"/>
      <c r="AK131" s="60"/>
      <c r="AL131" s="60"/>
      <c r="AM131" s="60"/>
      <c r="AN131" s="60"/>
      <c r="AO131" s="60"/>
      <c r="AP131" s="60"/>
      <c r="AQ131" s="60"/>
    </row>
    <row r="132" ht="15.75" customHeight="1">
      <c r="A132" s="14" t="s">
        <v>20</v>
      </c>
      <c r="B132" s="15"/>
      <c r="C132" s="124" t="s">
        <v>614</v>
      </c>
      <c r="D132" s="107">
        <v>44834.0</v>
      </c>
      <c r="E132" s="53">
        <v>1.0</v>
      </c>
      <c r="F132" s="14" t="s">
        <v>615</v>
      </c>
      <c r="G132" s="79" t="s">
        <v>151</v>
      </c>
      <c r="H132" s="31"/>
      <c r="J132" s="18" t="s">
        <v>616</v>
      </c>
      <c r="M132" s="14" t="s">
        <v>30</v>
      </c>
      <c r="N132" s="66">
        <v>2140000.0</v>
      </c>
      <c r="O132" s="19">
        <v>0.0</v>
      </c>
      <c r="P132" s="20">
        <v>750000.0</v>
      </c>
      <c r="Q132" s="19">
        <f>(N132-O132-P132)*(SUMIF(PNL!$A$1,"PRST-BNS-SALES",PNL!$B$1))</f>
        <v>94520</v>
      </c>
      <c r="R132" s="14" t="s">
        <v>27</v>
      </c>
      <c r="S132" s="14" t="s">
        <v>28</v>
      </c>
      <c r="V132" s="55"/>
      <c r="W132" s="55"/>
      <c r="X132" s="56"/>
      <c r="Y132" s="23"/>
      <c r="Z132" s="53"/>
      <c r="AB132" s="59"/>
      <c r="AC132" s="60"/>
      <c r="AD132" s="60"/>
      <c r="AE132" s="60"/>
      <c r="AF132" s="60"/>
      <c r="AG132" s="60"/>
      <c r="AH132" s="60"/>
      <c r="AI132" s="60"/>
      <c r="AJ132" s="60"/>
      <c r="AK132" s="60"/>
      <c r="AL132" s="60"/>
      <c r="AM132" s="60"/>
      <c r="AN132" s="60"/>
      <c r="AO132" s="60"/>
      <c r="AP132" s="60"/>
      <c r="AQ132" s="60"/>
    </row>
    <row r="133" ht="15.75" customHeight="1">
      <c r="A133" s="14" t="s">
        <v>21</v>
      </c>
      <c r="B133" s="27">
        <v>46041.0</v>
      </c>
      <c r="C133" s="16" t="s">
        <v>617</v>
      </c>
      <c r="D133" s="106">
        <v>44882.0</v>
      </c>
      <c r="E133" s="53">
        <v>1.0</v>
      </c>
      <c r="F133" s="14" t="s">
        <v>618</v>
      </c>
      <c r="G133" s="79">
        <v>8.125320855E9</v>
      </c>
      <c r="H133" s="31" t="s">
        <v>619</v>
      </c>
      <c r="I133" s="14" t="s">
        <v>620</v>
      </c>
      <c r="J133" s="18" t="s">
        <v>621</v>
      </c>
      <c r="M133" s="14" t="s">
        <v>33</v>
      </c>
      <c r="N133" s="66">
        <v>1140000.0</v>
      </c>
      <c r="O133" s="19">
        <v>0.0</v>
      </c>
      <c r="P133" s="33">
        <f>N133*(SUMIF(PNL!$A$2,"PRST-GCP",PNL!$B$2))</f>
        <v>399000</v>
      </c>
      <c r="Q133" s="19">
        <f>(N133-O133-P133)*(SUMIF(PNL!$A$1,"PRST-BNS-SALES",PNL!$B$1))</f>
        <v>50388</v>
      </c>
      <c r="R133" s="14" t="s">
        <v>622</v>
      </c>
      <c r="S133" s="14" t="s">
        <v>623</v>
      </c>
      <c r="V133" s="55"/>
      <c r="W133" s="55"/>
      <c r="X133" s="56"/>
      <c r="Y133" s="23"/>
      <c r="Z133" s="53"/>
      <c r="AB133" s="59"/>
      <c r="AC133" s="60"/>
      <c r="AD133" s="60"/>
      <c r="AE133" s="60"/>
      <c r="AF133" s="60"/>
      <c r="AG133" s="60"/>
      <c r="AH133" s="60"/>
      <c r="AI133" s="60"/>
      <c r="AJ133" s="60"/>
      <c r="AK133" s="60"/>
      <c r="AL133" s="60"/>
      <c r="AM133" s="60"/>
      <c r="AN133" s="60"/>
      <c r="AO133" s="60"/>
      <c r="AP133" s="60"/>
      <c r="AQ133" s="60"/>
    </row>
    <row r="134" ht="15.75" customHeight="1">
      <c r="A134" s="14" t="s">
        <v>21</v>
      </c>
      <c r="B134" s="27">
        <v>46063.0</v>
      </c>
      <c r="C134" s="16" t="s">
        <v>624</v>
      </c>
      <c r="D134" s="125">
        <v>44867.0</v>
      </c>
      <c r="E134" s="14">
        <v>3.0</v>
      </c>
      <c r="F134" s="14" t="s">
        <v>625</v>
      </c>
      <c r="G134" s="17" t="s">
        <v>626</v>
      </c>
      <c r="H134" s="65" t="s">
        <v>627</v>
      </c>
      <c r="I134" s="14" t="s">
        <v>498</v>
      </c>
      <c r="J134" s="18" t="s">
        <v>628</v>
      </c>
      <c r="M134" s="14" t="s">
        <v>32</v>
      </c>
      <c r="N134" s="66">
        <v>2040000.0</v>
      </c>
      <c r="O134" s="19">
        <v>0.0</v>
      </c>
      <c r="P134" s="33">
        <f>N134*(SUMIF(PNL!$A$2,"PRST-GCP",PNL!$B$2))</f>
        <v>714000</v>
      </c>
      <c r="Q134" s="19">
        <f>(N134-O134-P134)*(SUMIF(PNL!$A$1,"PRST-BNS-SALES",PNL!$B$1))</f>
        <v>90168</v>
      </c>
      <c r="R134" s="14" t="s">
        <v>27</v>
      </c>
      <c r="S134" s="14" t="s">
        <v>118</v>
      </c>
    </row>
    <row r="135" ht="15.75" customHeight="1">
      <c r="A135" s="14" t="s">
        <v>20</v>
      </c>
      <c r="B135" s="15"/>
      <c r="C135" s="16" t="s">
        <v>629</v>
      </c>
      <c r="D135" s="107">
        <v>44870.0</v>
      </c>
      <c r="E135" s="53">
        <v>2.0</v>
      </c>
      <c r="F135" s="14" t="s">
        <v>630</v>
      </c>
      <c r="G135" s="65">
        <v>8.7816148169E10</v>
      </c>
      <c r="H135" s="65" t="s">
        <v>631</v>
      </c>
      <c r="I135" s="14" t="s">
        <v>569</v>
      </c>
      <c r="J135" s="18" t="s">
        <v>632</v>
      </c>
      <c r="M135" s="14" t="s">
        <v>32</v>
      </c>
      <c r="N135" s="66">
        <v>3190000.0</v>
      </c>
      <c r="O135" s="19">
        <v>0.0</v>
      </c>
      <c r="P135" s="20">
        <v>750000.0</v>
      </c>
      <c r="Q135" s="19">
        <f>(N135-O135-P135)*(SUMIF(PNL!$A$1,"PRST-BNS-SALES",PNL!$B$1))</f>
        <v>165920</v>
      </c>
      <c r="R135" s="14" t="s">
        <v>27</v>
      </c>
      <c r="S135" s="14" t="s">
        <v>487</v>
      </c>
      <c r="V135" s="55"/>
      <c r="W135" s="55"/>
      <c r="X135" s="56"/>
      <c r="Y135" s="23"/>
      <c r="Z135" s="53"/>
      <c r="AB135" s="59"/>
      <c r="AC135" s="60"/>
      <c r="AD135" s="60"/>
      <c r="AE135" s="60"/>
      <c r="AF135" s="60"/>
      <c r="AG135" s="60"/>
      <c r="AH135" s="60"/>
      <c r="AI135" s="60"/>
      <c r="AJ135" s="60"/>
      <c r="AK135" s="60"/>
      <c r="AL135" s="60"/>
      <c r="AM135" s="60"/>
      <c r="AN135" s="60"/>
      <c r="AO135" s="60"/>
      <c r="AP135" s="60"/>
      <c r="AQ135" s="60"/>
    </row>
    <row r="136" ht="15.75" customHeight="1">
      <c r="A136" s="14" t="s">
        <v>20</v>
      </c>
      <c r="B136" s="15"/>
      <c r="C136" s="16" t="s">
        <v>633</v>
      </c>
      <c r="D136" s="107">
        <v>44874.0</v>
      </c>
      <c r="E136" s="53">
        <v>2.0</v>
      </c>
      <c r="F136" s="14" t="s">
        <v>634</v>
      </c>
      <c r="G136" s="79" t="s">
        <v>635</v>
      </c>
      <c r="H136" s="31" t="s">
        <v>636</v>
      </c>
      <c r="I136" s="14" t="s">
        <v>637</v>
      </c>
      <c r="J136" s="18" t="s">
        <v>638</v>
      </c>
      <c r="M136" s="14" t="s">
        <v>31</v>
      </c>
      <c r="N136" s="66">
        <v>2390000.0</v>
      </c>
      <c r="O136" s="19">
        <v>0.0</v>
      </c>
      <c r="P136" s="20">
        <v>750000.0</v>
      </c>
      <c r="Q136" s="19">
        <f>(N136-O136-P136)*(SUMIF(PNL!$A$1,"PRST-BNS-SALES",PNL!$B$1))</f>
        <v>111520</v>
      </c>
      <c r="R136" s="14" t="s">
        <v>612</v>
      </c>
      <c r="S136" s="14" t="s">
        <v>613</v>
      </c>
      <c r="V136" s="55"/>
      <c r="W136" s="55"/>
      <c r="X136" s="56"/>
      <c r="Y136" s="23"/>
      <c r="Z136" s="53"/>
      <c r="AB136" s="59"/>
      <c r="AC136" s="60"/>
      <c r="AD136" s="60"/>
      <c r="AE136" s="60"/>
      <c r="AF136" s="60"/>
      <c r="AG136" s="60"/>
      <c r="AH136" s="60"/>
      <c r="AI136" s="60"/>
      <c r="AJ136" s="60"/>
      <c r="AK136" s="60"/>
      <c r="AL136" s="60"/>
      <c r="AM136" s="60"/>
      <c r="AN136" s="60"/>
      <c r="AO136" s="60"/>
      <c r="AP136" s="60"/>
      <c r="AQ136" s="60"/>
    </row>
    <row r="137" ht="15.75" customHeight="1">
      <c r="A137" s="14" t="s">
        <v>639</v>
      </c>
      <c r="B137" s="27">
        <v>46081.0</v>
      </c>
      <c r="C137" s="28" t="s">
        <v>640</v>
      </c>
      <c r="D137" s="106">
        <v>44894.0</v>
      </c>
      <c r="E137" s="53">
        <v>10.0</v>
      </c>
      <c r="F137" s="14" t="s">
        <v>641</v>
      </c>
      <c r="G137" s="65">
        <v>8.5714333027E10</v>
      </c>
      <c r="H137" s="65" t="s">
        <v>642</v>
      </c>
      <c r="J137" s="80" t="s">
        <v>643</v>
      </c>
      <c r="M137" s="14" t="s">
        <v>32</v>
      </c>
      <c r="N137" s="66">
        <v>1190000.0</v>
      </c>
      <c r="O137" s="19">
        <v>0.0</v>
      </c>
      <c r="P137" s="33">
        <f>N137*(SUMIF(PNL!$A$2,"PRST-GCP",PNL!$B$2))</f>
        <v>416500</v>
      </c>
      <c r="Q137" s="19">
        <f>(N137-O137-P137)*(SUMIF(PNL!$A$1,"PRST-BNS-SALES",PNL!$B$1))</f>
        <v>52598</v>
      </c>
      <c r="R137" s="90" t="s">
        <v>69</v>
      </c>
      <c r="S137" s="14" t="s">
        <v>644</v>
      </c>
      <c r="V137" s="55"/>
      <c r="W137" s="55"/>
      <c r="X137" s="56"/>
      <c r="Y137" s="23"/>
      <c r="Z137" s="53"/>
      <c r="AB137" s="59"/>
      <c r="AC137" s="60"/>
      <c r="AD137" s="60"/>
      <c r="AE137" s="60"/>
      <c r="AF137" s="60"/>
      <c r="AG137" s="60"/>
      <c r="AH137" s="60"/>
      <c r="AI137" s="60"/>
      <c r="AJ137" s="60"/>
      <c r="AK137" s="60"/>
      <c r="AL137" s="60"/>
      <c r="AM137" s="60"/>
      <c r="AN137" s="60"/>
      <c r="AO137" s="60"/>
      <c r="AP137" s="60"/>
      <c r="AQ137" s="60"/>
    </row>
    <row r="138" ht="15.75" customHeight="1">
      <c r="A138" s="14" t="s">
        <v>21</v>
      </c>
      <c r="B138" s="27">
        <v>46084.0</v>
      </c>
      <c r="C138" s="16" t="s">
        <v>645</v>
      </c>
      <c r="D138" s="107">
        <v>44897.0</v>
      </c>
      <c r="E138" s="53">
        <v>5.0</v>
      </c>
      <c r="F138" s="14" t="s">
        <v>646</v>
      </c>
      <c r="G138" s="79">
        <v>9.66506499489E11</v>
      </c>
      <c r="H138" s="31" t="s">
        <v>647</v>
      </c>
      <c r="I138" s="14" t="s">
        <v>648</v>
      </c>
      <c r="J138" s="80" t="s">
        <v>649</v>
      </c>
      <c r="M138" s="14" t="s">
        <v>31</v>
      </c>
      <c r="N138" s="81">
        <v>890000.0</v>
      </c>
      <c r="O138" s="19">
        <v>0.0</v>
      </c>
      <c r="P138" s="33">
        <f>N138*(SUMIF(PNL!$A$2,"PRST-GCP",PNL!$B$2))</f>
        <v>311500</v>
      </c>
      <c r="Q138" s="19">
        <f>(N138-O138-P138)*(SUMIF(PNL!$A$1,"PRST-BNS-SALES",PNL!$B$1))</f>
        <v>39338</v>
      </c>
      <c r="R138" s="90" t="s">
        <v>69</v>
      </c>
      <c r="S138" s="14" t="s">
        <v>495</v>
      </c>
      <c r="V138" s="55"/>
      <c r="W138" s="55"/>
      <c r="X138" s="56"/>
      <c r="Y138" s="23"/>
      <c r="Z138" s="53"/>
      <c r="AB138" s="59"/>
      <c r="AC138" s="60"/>
      <c r="AD138" s="60"/>
      <c r="AE138" s="60"/>
      <c r="AF138" s="60"/>
      <c r="AG138" s="60"/>
      <c r="AH138" s="60"/>
      <c r="AI138" s="60"/>
      <c r="AJ138" s="60"/>
      <c r="AK138" s="60"/>
      <c r="AL138" s="60"/>
      <c r="AM138" s="60"/>
      <c r="AN138" s="60"/>
      <c r="AO138" s="60"/>
      <c r="AP138" s="60"/>
      <c r="AQ138" s="60"/>
    </row>
    <row r="139" ht="15.75" customHeight="1">
      <c r="A139" s="14" t="s">
        <v>21</v>
      </c>
      <c r="B139" s="27">
        <v>46037.0</v>
      </c>
      <c r="C139" s="28" t="s">
        <v>650</v>
      </c>
      <c r="D139" s="106">
        <v>44908.0</v>
      </c>
      <c r="E139" s="53">
        <v>5.0</v>
      </c>
      <c r="F139" s="14" t="s">
        <v>651</v>
      </c>
      <c r="G139" s="65">
        <v>8.579213932E10</v>
      </c>
      <c r="H139" s="65" t="s">
        <v>652</v>
      </c>
      <c r="I139" s="14" t="s">
        <v>569</v>
      </c>
      <c r="J139" s="80" t="s">
        <v>653</v>
      </c>
      <c r="M139" s="14" t="s">
        <v>32</v>
      </c>
      <c r="N139" s="81">
        <v>990000.0</v>
      </c>
      <c r="O139" s="19">
        <v>0.0</v>
      </c>
      <c r="P139" s="33">
        <f>N139*(SUMIF(PNL!$A$2,"PRST-GCP",PNL!$B$2))</f>
        <v>346500</v>
      </c>
      <c r="Q139" s="19">
        <f>(N139-O139-P139)*(SUMIF(PNL!$A$1,"PRST-BNS-SALES",PNL!$B$1))</f>
        <v>43758</v>
      </c>
      <c r="R139" s="14" t="s">
        <v>27</v>
      </c>
      <c r="S139" s="14" t="s">
        <v>487</v>
      </c>
      <c r="V139" s="55"/>
      <c r="W139" s="55"/>
      <c r="X139" s="56"/>
      <c r="Y139" s="23"/>
      <c r="Z139" s="53"/>
      <c r="AB139" s="59"/>
      <c r="AC139" s="60"/>
      <c r="AD139" s="60"/>
      <c r="AE139" s="60"/>
      <c r="AF139" s="60"/>
      <c r="AG139" s="60"/>
      <c r="AH139" s="60"/>
      <c r="AI139" s="60"/>
      <c r="AJ139" s="60"/>
      <c r="AK139" s="60"/>
      <c r="AL139" s="60"/>
      <c r="AM139" s="60"/>
      <c r="AN139" s="60"/>
      <c r="AO139" s="60"/>
      <c r="AP139" s="60"/>
      <c r="AQ139" s="60"/>
    </row>
    <row r="140" ht="15.75" customHeight="1">
      <c r="A140" s="14" t="s">
        <v>21</v>
      </c>
      <c r="B140" s="27">
        <v>46122.0</v>
      </c>
      <c r="C140" s="16" t="s">
        <v>654</v>
      </c>
      <c r="D140" s="107">
        <v>44935.0</v>
      </c>
      <c r="E140" s="53">
        <v>6.0</v>
      </c>
      <c r="F140" s="14" t="s">
        <v>655</v>
      </c>
      <c r="G140" s="79">
        <v>8.7702919995E10</v>
      </c>
      <c r="H140" s="31" t="s">
        <v>656</v>
      </c>
      <c r="I140" s="14" t="s">
        <v>310</v>
      </c>
      <c r="J140" s="18" t="s">
        <v>657</v>
      </c>
      <c r="M140" s="14" t="s">
        <v>33</v>
      </c>
      <c r="N140" s="66">
        <v>690000.0</v>
      </c>
      <c r="O140" s="19">
        <v>0.0</v>
      </c>
      <c r="P140" s="33">
        <f>N140*(SUMIF(PNL!$A$2,"PRST-GCP",PNL!$B$2))</f>
        <v>241500</v>
      </c>
      <c r="Q140" s="19">
        <f>(N140-O140-P140)*(SUMIF(PNL!$A$1,"PRST-BNS-SALES",PNL!$B$1))</f>
        <v>30498</v>
      </c>
      <c r="R140" s="14" t="s">
        <v>27</v>
      </c>
      <c r="S140" s="14" t="s">
        <v>28</v>
      </c>
      <c r="V140" s="55"/>
      <c r="W140" s="55"/>
      <c r="X140" s="56"/>
      <c r="Y140" s="23"/>
      <c r="Z140" s="53"/>
      <c r="AB140" s="59"/>
      <c r="AC140" s="60"/>
      <c r="AD140" s="60"/>
      <c r="AE140" s="60"/>
      <c r="AF140" s="60"/>
      <c r="AG140" s="60"/>
      <c r="AH140" s="60"/>
      <c r="AI140" s="60"/>
      <c r="AJ140" s="60"/>
      <c r="AK140" s="60"/>
      <c r="AL140" s="60"/>
      <c r="AM140" s="60"/>
      <c r="AN140" s="60"/>
      <c r="AO140" s="60"/>
      <c r="AP140" s="60"/>
      <c r="AQ140" s="60"/>
    </row>
    <row r="141" ht="15.75" customHeight="1">
      <c r="A141" s="14" t="s">
        <v>21</v>
      </c>
      <c r="B141" s="27">
        <v>45921.0</v>
      </c>
      <c r="C141" s="28" t="s">
        <v>658</v>
      </c>
      <c r="D141" s="107">
        <v>44946.0</v>
      </c>
      <c r="E141" s="53">
        <v>2.0</v>
      </c>
      <c r="F141" s="14" t="s">
        <v>659</v>
      </c>
      <c r="G141" s="65">
        <v>8.1907228984E10</v>
      </c>
      <c r="H141" s="65" t="s">
        <v>660</v>
      </c>
      <c r="J141" s="80" t="s">
        <v>661</v>
      </c>
      <c r="M141" s="14" t="s">
        <v>32</v>
      </c>
      <c r="N141" s="81">
        <v>690000.0</v>
      </c>
      <c r="O141" s="19">
        <v>0.0</v>
      </c>
      <c r="P141" s="33">
        <f>N141*(SUMIF(PNL!$A$2,"PRST-GCP",PNL!$B$2))</f>
        <v>241500</v>
      </c>
      <c r="Q141" s="19">
        <f>(N141-O141-P141)*(SUMIF(PNL!$A$1,"PRST-BNS-SALES",PNL!$B$1))</f>
        <v>30498</v>
      </c>
      <c r="R141" s="14" t="s">
        <v>27</v>
      </c>
      <c r="S141" s="14" t="s">
        <v>118</v>
      </c>
      <c r="V141" s="55"/>
      <c r="W141" s="55"/>
      <c r="X141" s="56"/>
      <c r="Y141" s="23"/>
      <c r="Z141" s="53"/>
      <c r="AB141" s="59"/>
      <c r="AC141" s="60"/>
      <c r="AD141" s="60"/>
      <c r="AE141" s="60"/>
      <c r="AF141" s="60"/>
      <c r="AG141" s="60"/>
      <c r="AH141" s="60"/>
      <c r="AI141" s="60"/>
      <c r="AJ141" s="60"/>
      <c r="AK141" s="60"/>
      <c r="AL141" s="60"/>
      <c r="AM141" s="60"/>
      <c r="AN141" s="60"/>
      <c r="AO141" s="60"/>
      <c r="AP141" s="60"/>
      <c r="AQ141" s="60"/>
    </row>
    <row r="142" ht="15.75" customHeight="1">
      <c r="A142" s="14" t="s">
        <v>21</v>
      </c>
      <c r="B142" s="27">
        <v>46098.0</v>
      </c>
      <c r="C142" s="51" t="s">
        <v>662</v>
      </c>
      <c r="D142" s="107">
        <v>44973.0</v>
      </c>
      <c r="E142" s="53">
        <v>2.0</v>
      </c>
      <c r="F142" s="14" t="s">
        <v>663</v>
      </c>
      <c r="G142" s="79" t="s">
        <v>664</v>
      </c>
      <c r="H142" s="123" t="s">
        <v>665</v>
      </c>
      <c r="I142" s="14" t="s">
        <v>666</v>
      </c>
      <c r="J142" s="18" t="s">
        <v>667</v>
      </c>
      <c r="M142" s="14" t="s">
        <v>31</v>
      </c>
      <c r="N142" s="66">
        <v>390000.0</v>
      </c>
      <c r="O142" s="19">
        <v>0.0</v>
      </c>
      <c r="P142" s="33">
        <f>N142*(SUMIF(PNL!$A$2,"PRST-GCP",PNL!$B$2))</f>
        <v>136500</v>
      </c>
      <c r="Q142" s="19">
        <f>(N142-O142-P142)*(SUMIF(PNL!$A$1,"PRST-BNS-SALES",PNL!$B$1))</f>
        <v>17238</v>
      </c>
      <c r="R142" s="14" t="s">
        <v>135</v>
      </c>
      <c r="S142" s="14" t="s">
        <v>668</v>
      </c>
      <c r="V142" s="55"/>
      <c r="W142" s="55"/>
      <c r="X142" s="56"/>
      <c r="Y142" s="23"/>
      <c r="Z142" s="53"/>
      <c r="AB142" s="59"/>
      <c r="AC142" s="60"/>
      <c r="AD142" s="60"/>
      <c r="AE142" s="60"/>
      <c r="AF142" s="60"/>
      <c r="AG142" s="60"/>
      <c r="AH142" s="60"/>
      <c r="AI142" s="60"/>
      <c r="AJ142" s="60"/>
      <c r="AK142" s="60"/>
      <c r="AL142" s="60"/>
      <c r="AM142" s="60"/>
      <c r="AN142" s="60"/>
      <c r="AO142" s="60"/>
      <c r="AP142" s="60"/>
      <c r="AQ142" s="60"/>
    </row>
    <row r="143" ht="15.75" customHeight="1">
      <c r="A143" s="14" t="s">
        <v>21</v>
      </c>
      <c r="B143" s="27">
        <v>46176.0</v>
      </c>
      <c r="C143" s="16" t="s">
        <v>669</v>
      </c>
      <c r="D143" s="107">
        <v>44987.0</v>
      </c>
      <c r="E143" s="53">
        <v>5.0</v>
      </c>
      <c r="F143" s="14" t="s">
        <v>670</v>
      </c>
      <c r="G143" s="79" t="s">
        <v>671</v>
      </c>
      <c r="H143" s="31" t="s">
        <v>672</v>
      </c>
      <c r="J143" s="80" t="s">
        <v>673</v>
      </c>
      <c r="M143" s="14" t="s">
        <v>32</v>
      </c>
      <c r="N143" s="81">
        <v>1540000.0</v>
      </c>
      <c r="O143" s="19">
        <v>0.0</v>
      </c>
      <c r="P143" s="33">
        <f>N143*(SUMIF(PNL!$A$2,"PRST-GCP",PNL!$B$2))</f>
        <v>539000</v>
      </c>
      <c r="Q143" s="19">
        <f>(N143-O143-P143)*(SUMIF(PNL!$A$1,"PRST-BNS-SALES",PNL!$B$1))</f>
        <v>68068</v>
      </c>
      <c r="R143" s="14" t="s">
        <v>674</v>
      </c>
      <c r="S143" s="14" t="s">
        <v>675</v>
      </c>
      <c r="V143" s="55"/>
      <c r="W143" s="55"/>
      <c r="X143" s="56"/>
      <c r="Y143" s="23"/>
      <c r="Z143" s="53"/>
      <c r="AB143" s="59"/>
      <c r="AC143" s="60"/>
      <c r="AD143" s="60"/>
      <c r="AE143" s="60"/>
      <c r="AF143" s="60"/>
      <c r="AG143" s="60"/>
      <c r="AH143" s="60"/>
      <c r="AI143" s="60"/>
      <c r="AJ143" s="60"/>
      <c r="AK143" s="60"/>
      <c r="AL143" s="60"/>
      <c r="AM143" s="60"/>
      <c r="AN143" s="60"/>
      <c r="AO143" s="60"/>
      <c r="AP143" s="60"/>
      <c r="AQ143" s="60"/>
    </row>
    <row r="144" ht="15.75" customHeight="1">
      <c r="A144" s="14" t="s">
        <v>20</v>
      </c>
      <c r="B144" s="15"/>
      <c r="C144" s="52" t="s">
        <v>676</v>
      </c>
      <c r="D144" s="107">
        <v>45020.0</v>
      </c>
      <c r="E144" s="53">
        <v>5.0</v>
      </c>
      <c r="F144" s="14" t="s">
        <v>677</v>
      </c>
      <c r="G144" s="79" t="s">
        <v>678</v>
      </c>
      <c r="H144" s="31" t="s">
        <v>679</v>
      </c>
      <c r="I144" s="14" t="s">
        <v>300</v>
      </c>
      <c r="J144" s="80" t="s">
        <v>680</v>
      </c>
      <c r="M144" s="14" t="s">
        <v>31</v>
      </c>
      <c r="N144" s="81">
        <v>3590000.0</v>
      </c>
      <c r="O144" s="19">
        <v>0.0</v>
      </c>
      <c r="P144" s="20">
        <v>750000.0</v>
      </c>
      <c r="Q144" s="19">
        <f>(N144-O144-P144)*(SUMIF(PNL!$A$1,"PRST-BNS-SALES",PNL!$B$1))</f>
        <v>193120</v>
      </c>
      <c r="R144" s="14" t="s">
        <v>92</v>
      </c>
      <c r="S144" s="14" t="s">
        <v>681</v>
      </c>
      <c r="V144" s="55"/>
      <c r="W144" s="55"/>
      <c r="X144" s="56"/>
      <c r="Y144" s="23"/>
      <c r="Z144" s="53"/>
      <c r="AB144" s="59"/>
      <c r="AC144" s="60"/>
      <c r="AD144" s="60"/>
      <c r="AE144" s="60"/>
      <c r="AF144" s="60"/>
      <c r="AG144" s="60"/>
      <c r="AH144" s="60"/>
      <c r="AI144" s="60"/>
      <c r="AJ144" s="60"/>
      <c r="AK144" s="60"/>
      <c r="AL144" s="60"/>
      <c r="AM144" s="60"/>
      <c r="AN144" s="60"/>
      <c r="AO144" s="60"/>
      <c r="AP144" s="60"/>
      <c r="AQ144" s="60"/>
    </row>
    <row r="145" ht="15.75" customHeight="1">
      <c r="A145" s="26" t="s">
        <v>20</v>
      </c>
      <c r="B145" s="15"/>
      <c r="C145" s="16" t="s">
        <v>682</v>
      </c>
      <c r="D145" s="126">
        <v>45043.0</v>
      </c>
      <c r="E145" s="29">
        <v>3.0</v>
      </c>
      <c r="F145" s="26" t="s">
        <v>683</v>
      </c>
      <c r="G145" s="30">
        <v>8.127901267E9</v>
      </c>
      <c r="H145" s="31" t="s">
        <v>684</v>
      </c>
      <c r="I145" s="21" t="s">
        <v>61</v>
      </c>
      <c r="J145" s="45" t="s">
        <v>685</v>
      </c>
      <c r="K145" s="21">
        <v>2.0</v>
      </c>
      <c r="L145" s="21"/>
      <c r="M145" s="21" t="s">
        <v>31</v>
      </c>
      <c r="N145" s="81">
        <v>3290000.0</v>
      </c>
      <c r="O145" s="19">
        <v>0.0</v>
      </c>
      <c r="P145" s="20">
        <v>750000.0</v>
      </c>
      <c r="Q145" s="19">
        <f>(N145-O145-P145)*(SUMIF(PNL!$A$1,"PRST-BNS-SALES",PNL!$B$1))</f>
        <v>172720</v>
      </c>
      <c r="R145" s="21" t="s">
        <v>363</v>
      </c>
      <c r="S145" s="21" t="s">
        <v>686</v>
      </c>
      <c r="V145" s="55"/>
      <c r="W145" s="55"/>
      <c r="X145" s="56"/>
      <c r="Y145" s="23"/>
      <c r="Z145" s="53"/>
      <c r="AB145" s="59"/>
      <c r="AC145" s="60"/>
      <c r="AD145" s="60"/>
      <c r="AE145" s="60"/>
      <c r="AF145" s="60"/>
      <c r="AG145" s="60"/>
      <c r="AH145" s="60"/>
      <c r="AI145" s="60"/>
      <c r="AJ145" s="60"/>
      <c r="AK145" s="60"/>
      <c r="AL145" s="60"/>
      <c r="AM145" s="60"/>
      <c r="AN145" s="60"/>
      <c r="AO145" s="60"/>
      <c r="AP145" s="60"/>
      <c r="AQ145" s="60"/>
    </row>
    <row r="146" ht="15.75" customHeight="1">
      <c r="A146" s="14" t="s">
        <v>20</v>
      </c>
      <c r="B146" s="15"/>
      <c r="C146" s="16" t="s">
        <v>687</v>
      </c>
      <c r="D146" s="107">
        <v>45061.0</v>
      </c>
      <c r="E146" s="53">
        <v>10.0</v>
      </c>
      <c r="F146" s="14" t="s">
        <v>688</v>
      </c>
      <c r="G146" s="79"/>
      <c r="H146" s="31"/>
      <c r="I146" s="14" t="s">
        <v>689</v>
      </c>
      <c r="J146" s="48" t="s">
        <v>690</v>
      </c>
      <c r="M146" s="14" t="s">
        <v>30</v>
      </c>
      <c r="N146" s="81">
        <v>3190000.0</v>
      </c>
      <c r="O146" s="19">
        <v>0.0</v>
      </c>
      <c r="P146" s="20">
        <v>750000.0</v>
      </c>
      <c r="Q146" s="19">
        <f>(N146-O146-P146)*(SUMIF(PNL!$A$1,"PRST-BNS-SALES",PNL!$B$1))</f>
        <v>165920</v>
      </c>
      <c r="R146" s="14" t="s">
        <v>176</v>
      </c>
      <c r="S146" s="14" t="s">
        <v>177</v>
      </c>
      <c r="V146" s="55"/>
      <c r="W146" s="55"/>
      <c r="X146" s="56"/>
      <c r="Y146" s="23"/>
      <c r="Z146" s="53"/>
      <c r="AB146" s="59"/>
      <c r="AC146" s="60"/>
      <c r="AD146" s="60"/>
      <c r="AE146" s="60"/>
      <c r="AF146" s="60"/>
      <c r="AG146" s="60"/>
      <c r="AH146" s="60"/>
      <c r="AI146" s="60"/>
      <c r="AJ146" s="60"/>
      <c r="AK146" s="60"/>
      <c r="AL146" s="60"/>
      <c r="AM146" s="60"/>
      <c r="AN146" s="60"/>
      <c r="AO146" s="60"/>
      <c r="AP146" s="60"/>
      <c r="AQ146" s="60"/>
    </row>
    <row r="147" ht="18.75" customHeight="1">
      <c r="A147" s="14" t="s">
        <v>21</v>
      </c>
      <c r="B147" s="27">
        <v>46252.0</v>
      </c>
      <c r="C147" s="127" t="s">
        <v>691</v>
      </c>
      <c r="D147" s="107">
        <v>45063.0</v>
      </c>
      <c r="E147" s="53">
        <v>10.0</v>
      </c>
      <c r="F147" s="14" t="s">
        <v>477</v>
      </c>
      <c r="G147" s="79" t="s">
        <v>692</v>
      </c>
      <c r="H147" s="31" t="s">
        <v>693</v>
      </c>
      <c r="I147" s="14" t="s">
        <v>569</v>
      </c>
      <c r="J147" s="80" t="s">
        <v>694</v>
      </c>
      <c r="M147" s="14" t="s">
        <v>32</v>
      </c>
      <c r="N147" s="81">
        <v>1690000.0</v>
      </c>
      <c r="O147" s="19">
        <v>0.0</v>
      </c>
      <c r="P147" s="33">
        <f>N147*(SUMIF(PNL!$A$2,"PRST-GCP",PNL!$B$2))</f>
        <v>591500</v>
      </c>
      <c r="Q147" s="19">
        <f>(N147-O147-P147)*(SUMIF(PNL!$A$1,"PRST-BNS-SALES",PNL!$B$1))</f>
        <v>74698</v>
      </c>
      <c r="R147" s="14" t="s">
        <v>436</v>
      </c>
      <c r="S147" s="14" t="s">
        <v>695</v>
      </c>
      <c r="V147" s="55"/>
      <c r="W147" s="55"/>
      <c r="X147" s="56"/>
      <c r="Y147" s="23"/>
      <c r="Z147" s="53"/>
      <c r="AB147" s="59"/>
      <c r="AC147" s="60"/>
      <c r="AD147" s="60"/>
      <c r="AE147" s="60"/>
      <c r="AF147" s="60"/>
      <c r="AG147" s="60"/>
      <c r="AH147" s="60"/>
      <c r="AI147" s="60"/>
      <c r="AJ147" s="60"/>
      <c r="AK147" s="60"/>
      <c r="AL147" s="60"/>
      <c r="AM147" s="60"/>
      <c r="AN147" s="60"/>
      <c r="AO147" s="60"/>
      <c r="AP147" s="60"/>
      <c r="AQ147" s="60"/>
    </row>
    <row r="148" ht="15.75" customHeight="1">
      <c r="A148" s="14" t="s">
        <v>20</v>
      </c>
      <c r="B148" s="15"/>
      <c r="C148" s="16" t="s">
        <v>696</v>
      </c>
      <c r="D148" s="107">
        <v>45069.0</v>
      </c>
      <c r="E148" s="53">
        <v>10.0</v>
      </c>
      <c r="F148" s="14" t="s">
        <v>697</v>
      </c>
      <c r="G148" s="79" t="s">
        <v>698</v>
      </c>
      <c r="H148" s="58" t="s">
        <v>699</v>
      </c>
      <c r="I148" s="14" t="s">
        <v>700</v>
      </c>
      <c r="J148" s="80" t="s">
        <v>701</v>
      </c>
      <c r="K148" s="14">
        <v>4.0</v>
      </c>
      <c r="M148" s="14" t="s">
        <v>30</v>
      </c>
      <c r="N148" s="81">
        <v>3090000.0</v>
      </c>
      <c r="O148" s="19">
        <v>0.0</v>
      </c>
      <c r="P148" s="20">
        <v>750000.0</v>
      </c>
      <c r="Q148" s="19">
        <f>(N148-O148-P148)*(SUMIF(PNL!$A$1,"PRST-BNS-SALES",PNL!$B$1))</f>
        <v>159120</v>
      </c>
      <c r="R148" s="14" t="s">
        <v>674</v>
      </c>
      <c r="S148" s="14" t="s">
        <v>702</v>
      </c>
      <c r="V148" s="55"/>
      <c r="W148" s="55"/>
      <c r="X148" s="56"/>
      <c r="Y148" s="23"/>
      <c r="Z148" s="53"/>
      <c r="AB148" s="59"/>
      <c r="AC148" s="60"/>
      <c r="AD148" s="60"/>
      <c r="AE148" s="60"/>
      <c r="AF148" s="60"/>
      <c r="AG148" s="60"/>
      <c r="AH148" s="60"/>
      <c r="AI148" s="60"/>
      <c r="AJ148" s="60"/>
      <c r="AK148" s="60"/>
      <c r="AL148" s="60"/>
      <c r="AM148" s="60"/>
      <c r="AN148" s="60"/>
      <c r="AO148" s="60"/>
      <c r="AP148" s="60"/>
      <c r="AQ148" s="60"/>
    </row>
    <row r="149" ht="16.5" customHeight="1">
      <c r="A149" s="14" t="s">
        <v>21</v>
      </c>
      <c r="B149" s="27">
        <v>46177.0</v>
      </c>
      <c r="C149" s="16" t="s">
        <v>703</v>
      </c>
      <c r="D149" s="109">
        <v>45080.0</v>
      </c>
      <c r="E149" s="53">
        <v>3.0</v>
      </c>
      <c r="F149" s="14" t="s">
        <v>704</v>
      </c>
      <c r="G149" s="128">
        <v>8.1214748173E10</v>
      </c>
      <c r="H149" s="128" t="s">
        <v>705</v>
      </c>
      <c r="I149" s="14" t="s">
        <v>689</v>
      </c>
      <c r="J149" s="18" t="s">
        <v>706</v>
      </c>
      <c r="M149" s="14" t="s">
        <v>32</v>
      </c>
      <c r="N149" s="66">
        <v>540000.0</v>
      </c>
      <c r="O149" s="19">
        <v>0.0</v>
      </c>
      <c r="P149" s="33">
        <f>N149*(SUMIF(PNL!$A$2,"PRST-GCP",PNL!$B$2))</f>
        <v>189000</v>
      </c>
      <c r="Q149" s="19">
        <f>(N149-O149-P149)*(SUMIF(PNL!$A$1,"PRST-BNS-SALES",PNL!$B$1))</f>
        <v>23868</v>
      </c>
      <c r="R149" s="14" t="s">
        <v>92</v>
      </c>
      <c r="S149" s="14" t="s">
        <v>353</v>
      </c>
      <c r="V149" s="55"/>
      <c r="W149" s="55"/>
      <c r="X149" s="56"/>
      <c r="Y149" s="23"/>
      <c r="Z149" s="53"/>
      <c r="AB149" s="59"/>
      <c r="AC149" s="60"/>
      <c r="AD149" s="60"/>
      <c r="AE149" s="60"/>
      <c r="AF149" s="60"/>
      <c r="AG149" s="60"/>
      <c r="AH149" s="60"/>
      <c r="AI149" s="60"/>
      <c r="AJ149" s="60"/>
      <c r="AK149" s="60"/>
      <c r="AL149" s="60"/>
      <c r="AM149" s="60"/>
      <c r="AN149" s="60"/>
      <c r="AO149" s="60"/>
      <c r="AP149" s="60"/>
      <c r="AQ149" s="60"/>
    </row>
    <row r="150" ht="15.75" customHeight="1">
      <c r="A150" s="14" t="s">
        <v>20</v>
      </c>
      <c r="B150" s="15"/>
      <c r="C150" s="16" t="s">
        <v>707</v>
      </c>
      <c r="D150" s="109">
        <v>45094.0</v>
      </c>
      <c r="E150" s="53"/>
      <c r="F150" s="14" t="s">
        <v>708</v>
      </c>
      <c r="G150" s="79">
        <v>8.22990458733E11</v>
      </c>
      <c r="H150" s="129" t="s">
        <v>709</v>
      </c>
      <c r="J150" s="18" t="s">
        <v>710</v>
      </c>
      <c r="M150" s="14" t="s">
        <v>32</v>
      </c>
      <c r="N150" s="66">
        <v>3990000.0</v>
      </c>
      <c r="O150" s="19">
        <v>0.0</v>
      </c>
      <c r="P150" s="20">
        <v>750000.0</v>
      </c>
      <c r="Q150" s="19">
        <f>(N150-O150-P150)*(SUMIF(PNL!$A$1,"PRST-BNS-SALES",PNL!$B$1))</f>
        <v>220320</v>
      </c>
      <c r="R150" s="14" t="s">
        <v>92</v>
      </c>
      <c r="S150" s="14" t="s">
        <v>711</v>
      </c>
      <c r="V150" s="55"/>
      <c r="W150" s="55"/>
      <c r="X150" s="56"/>
      <c r="Y150" s="23"/>
      <c r="Z150" s="53"/>
      <c r="AB150" s="59"/>
      <c r="AC150" s="60"/>
      <c r="AD150" s="60"/>
      <c r="AE150" s="60"/>
      <c r="AF150" s="60"/>
      <c r="AG150" s="60"/>
      <c r="AH150" s="60"/>
      <c r="AI150" s="60"/>
      <c r="AJ150" s="60"/>
      <c r="AK150" s="60"/>
      <c r="AL150" s="60"/>
      <c r="AM150" s="60"/>
      <c r="AN150" s="60"/>
      <c r="AO150" s="60"/>
      <c r="AP150" s="60"/>
      <c r="AQ150" s="60"/>
    </row>
    <row r="151" ht="15.75" customHeight="1">
      <c r="A151" s="14" t="s">
        <v>20</v>
      </c>
      <c r="B151" s="15"/>
      <c r="C151" s="16" t="s">
        <v>712</v>
      </c>
      <c r="D151" s="109">
        <v>45096.0</v>
      </c>
      <c r="E151" s="53"/>
      <c r="F151" s="14" t="s">
        <v>713</v>
      </c>
      <c r="G151" s="79" t="s">
        <v>714</v>
      </c>
      <c r="H151" s="31"/>
      <c r="J151" s="80" t="s">
        <v>715</v>
      </c>
      <c r="M151" s="14" t="s">
        <v>32</v>
      </c>
      <c r="N151" s="81">
        <v>2490000.0</v>
      </c>
      <c r="O151" s="19">
        <v>0.0</v>
      </c>
      <c r="P151" s="20">
        <v>750000.0</v>
      </c>
      <c r="Q151" s="19">
        <f>(N151-O151-P151)*(SUMIF(PNL!$A$1,"PRST-BNS-SALES",PNL!$B$1))</f>
        <v>118320</v>
      </c>
      <c r="R151" s="90" t="s">
        <v>69</v>
      </c>
      <c r="S151" s="14" t="s">
        <v>495</v>
      </c>
      <c r="V151" s="55"/>
      <c r="W151" s="55"/>
      <c r="X151" s="56"/>
      <c r="Y151" s="23"/>
      <c r="Z151" s="53"/>
      <c r="AB151" s="59"/>
      <c r="AC151" s="60"/>
      <c r="AD151" s="60"/>
      <c r="AE151" s="60"/>
      <c r="AF151" s="60"/>
      <c r="AG151" s="60"/>
      <c r="AH151" s="60"/>
      <c r="AI151" s="60"/>
      <c r="AJ151" s="60"/>
      <c r="AK151" s="60"/>
      <c r="AL151" s="60"/>
      <c r="AM151" s="60"/>
      <c r="AN151" s="60"/>
      <c r="AO151" s="60"/>
      <c r="AP151" s="60"/>
      <c r="AQ151" s="60"/>
    </row>
    <row r="152" ht="15.75" customHeight="1">
      <c r="A152" s="14" t="s">
        <v>21</v>
      </c>
      <c r="B152" s="15">
        <v>45902.0</v>
      </c>
      <c r="C152" s="16" t="s">
        <v>716</v>
      </c>
      <c r="D152" s="107">
        <v>45108.0</v>
      </c>
      <c r="E152" s="53">
        <v>2.0</v>
      </c>
      <c r="F152" s="14" t="s">
        <v>641</v>
      </c>
      <c r="G152" s="128">
        <v>8.2119990999E10</v>
      </c>
      <c r="H152" s="128" t="s">
        <v>717</v>
      </c>
      <c r="J152" s="18" t="s">
        <v>657</v>
      </c>
      <c r="M152" s="14" t="s">
        <v>32</v>
      </c>
      <c r="N152" s="66">
        <v>690000.0</v>
      </c>
      <c r="O152" s="19">
        <v>0.0</v>
      </c>
      <c r="P152" s="33">
        <f>N152*(SUMIF(PNL!$A$2,"PRST-GCP",PNL!$B$2))</f>
        <v>241500</v>
      </c>
      <c r="Q152" s="19">
        <f>(N152-O152-P152)*(SUMIF(PNL!$A$1,"PRST-BNS-SALES",PNL!$B$1))</f>
        <v>30498</v>
      </c>
      <c r="R152" s="14" t="s">
        <v>176</v>
      </c>
      <c r="S152" s="14" t="s">
        <v>268</v>
      </c>
      <c r="V152" s="55"/>
      <c r="W152" s="55"/>
      <c r="X152" s="56"/>
      <c r="Y152" s="23"/>
      <c r="Z152" s="53"/>
      <c r="AB152" s="59"/>
      <c r="AC152" s="60"/>
      <c r="AD152" s="60"/>
      <c r="AE152" s="60"/>
      <c r="AF152" s="60"/>
      <c r="AG152" s="60"/>
      <c r="AH152" s="60"/>
      <c r="AI152" s="60"/>
      <c r="AJ152" s="60"/>
      <c r="AK152" s="60"/>
      <c r="AL152" s="60"/>
      <c r="AM152" s="60"/>
      <c r="AN152" s="60"/>
      <c r="AO152" s="60"/>
      <c r="AP152" s="60"/>
      <c r="AQ152" s="60"/>
    </row>
    <row r="153" ht="15.75" customHeight="1">
      <c r="A153" s="14" t="s">
        <v>21</v>
      </c>
      <c r="B153" s="27">
        <v>46256.0</v>
      </c>
      <c r="C153" s="51" t="s">
        <v>718</v>
      </c>
      <c r="D153" s="109">
        <v>45128.0</v>
      </c>
      <c r="E153" s="53">
        <v>10.0</v>
      </c>
      <c r="F153" s="14" t="s">
        <v>719</v>
      </c>
      <c r="G153" s="79"/>
      <c r="H153" s="31"/>
      <c r="I153" s="14" t="s">
        <v>310</v>
      </c>
      <c r="J153" s="18" t="s">
        <v>667</v>
      </c>
      <c r="M153" s="14" t="s">
        <v>33</v>
      </c>
      <c r="N153" s="66">
        <v>390000.0</v>
      </c>
      <c r="O153" s="19">
        <v>0.0</v>
      </c>
      <c r="P153" s="33">
        <f>N153*(SUMIF(PNL!$A$2,"PRST-GCP",PNL!$B$2))</f>
        <v>136500</v>
      </c>
      <c r="Q153" s="19">
        <f>(N153-O153-P153)*(SUMIF(PNL!$A$1,"PRST-BNS-SALES",PNL!$B$1))</f>
        <v>17238</v>
      </c>
      <c r="R153" s="14" t="s">
        <v>92</v>
      </c>
      <c r="S153" s="14" t="s">
        <v>353</v>
      </c>
      <c r="V153" s="55"/>
      <c r="W153" s="55"/>
      <c r="X153" s="56"/>
      <c r="Y153" s="23"/>
      <c r="Z153" s="53"/>
      <c r="AB153" s="59"/>
      <c r="AC153" s="60"/>
      <c r="AD153" s="60"/>
      <c r="AE153" s="60"/>
      <c r="AF153" s="60"/>
      <c r="AG153" s="60"/>
      <c r="AH153" s="60"/>
      <c r="AI153" s="60"/>
      <c r="AJ153" s="60"/>
      <c r="AK153" s="60"/>
      <c r="AL153" s="60"/>
      <c r="AM153" s="60"/>
      <c r="AN153" s="60"/>
      <c r="AO153" s="60"/>
      <c r="AP153" s="60"/>
      <c r="AQ153" s="60"/>
    </row>
    <row r="154" ht="15.75" customHeight="1">
      <c r="A154" s="14" t="s">
        <v>21</v>
      </c>
      <c r="B154" s="15">
        <v>45927.0</v>
      </c>
      <c r="C154" s="130" t="s">
        <v>720</v>
      </c>
      <c r="D154" s="107">
        <v>45133.0</v>
      </c>
      <c r="E154" s="53">
        <v>3.0</v>
      </c>
      <c r="F154" s="14" t="s">
        <v>721</v>
      </c>
      <c r="G154" s="128">
        <v>8.2341734239E10</v>
      </c>
      <c r="H154" s="131" t="s">
        <v>722</v>
      </c>
      <c r="J154" s="18" t="s">
        <v>657</v>
      </c>
      <c r="M154" s="14" t="s">
        <v>32</v>
      </c>
      <c r="N154" s="66">
        <v>690000.0</v>
      </c>
      <c r="O154" s="19">
        <v>0.0</v>
      </c>
      <c r="P154" s="33">
        <f>N154*(SUMIF(PNL!$A$2,"PRST-GCP",PNL!$B$2))</f>
        <v>241500</v>
      </c>
      <c r="Q154" s="19">
        <f>(N154-O154-P154)*(SUMIF(PNL!$A$1,"PRST-BNS-SALES",PNL!$B$1))</f>
        <v>30498</v>
      </c>
      <c r="R154" s="14" t="s">
        <v>27</v>
      </c>
      <c r="S154" s="14" t="s">
        <v>28</v>
      </c>
      <c r="V154" s="55"/>
      <c r="W154" s="55"/>
      <c r="X154" s="56"/>
      <c r="Y154" s="23"/>
      <c r="Z154" s="53"/>
      <c r="AB154" s="59"/>
      <c r="AC154" s="60"/>
      <c r="AD154" s="60"/>
      <c r="AE154" s="60"/>
      <c r="AF154" s="60"/>
      <c r="AG154" s="60"/>
      <c r="AH154" s="60"/>
      <c r="AI154" s="60"/>
      <c r="AJ154" s="60"/>
      <c r="AK154" s="60"/>
      <c r="AL154" s="60"/>
      <c r="AM154" s="60"/>
      <c r="AN154" s="60"/>
      <c r="AO154" s="60"/>
      <c r="AP154" s="60"/>
      <c r="AQ154" s="60"/>
    </row>
    <row r="155" ht="15.0" customHeight="1">
      <c r="A155" s="14" t="s">
        <v>21</v>
      </c>
      <c r="B155" s="15">
        <v>45901.0</v>
      </c>
      <c r="C155" s="16" t="s">
        <v>723</v>
      </c>
      <c r="D155" s="107">
        <v>45139.0</v>
      </c>
      <c r="E155" s="53">
        <v>5.0</v>
      </c>
      <c r="F155" s="14" t="s">
        <v>724</v>
      </c>
      <c r="G155" s="79" t="s">
        <v>725</v>
      </c>
      <c r="H155" s="31" t="s">
        <v>726</v>
      </c>
      <c r="J155" s="80" t="s">
        <v>727</v>
      </c>
      <c r="M155" s="14" t="s">
        <v>32</v>
      </c>
      <c r="N155" s="81">
        <v>1590000.0</v>
      </c>
      <c r="O155" s="19">
        <v>0.0</v>
      </c>
      <c r="P155" s="33">
        <f>N155*(SUMIF(PNL!$A$2,"PRST-GCP",PNL!$B$2))</f>
        <v>556500</v>
      </c>
      <c r="Q155" s="19">
        <f>(N155-O155-P155)*(SUMIF(PNL!$A$1,"PRST-BNS-SALES",PNL!$B$1))</f>
        <v>70278</v>
      </c>
      <c r="R155" s="14" t="s">
        <v>92</v>
      </c>
      <c r="S155" s="34"/>
      <c r="V155" s="55"/>
      <c r="W155" s="55"/>
      <c r="X155" s="56"/>
      <c r="Y155" s="23"/>
      <c r="Z155" s="53"/>
      <c r="AB155" s="59"/>
      <c r="AC155" s="60"/>
      <c r="AD155" s="60"/>
      <c r="AE155" s="60"/>
      <c r="AF155" s="60"/>
      <c r="AG155" s="60"/>
      <c r="AH155" s="60"/>
      <c r="AI155" s="60"/>
      <c r="AJ155" s="60"/>
      <c r="AK155" s="60"/>
      <c r="AL155" s="60"/>
      <c r="AM155" s="60"/>
      <c r="AN155" s="60"/>
      <c r="AO155" s="60"/>
      <c r="AP155" s="60"/>
      <c r="AQ155" s="60"/>
    </row>
    <row r="156" ht="15.75" customHeight="1">
      <c r="A156" s="14" t="s">
        <v>21</v>
      </c>
      <c r="B156" s="15">
        <v>45904.0</v>
      </c>
      <c r="C156" s="16" t="s">
        <v>728</v>
      </c>
      <c r="D156" s="107">
        <v>45171.0</v>
      </c>
      <c r="E156" s="53"/>
      <c r="F156" s="14" t="s">
        <v>729</v>
      </c>
      <c r="G156" s="79" t="s">
        <v>730</v>
      </c>
      <c r="H156" s="31"/>
      <c r="J156" s="48" t="s">
        <v>731</v>
      </c>
      <c r="M156" s="14" t="s">
        <v>30</v>
      </c>
      <c r="N156" s="81">
        <v>390000.0</v>
      </c>
      <c r="O156" s="19">
        <v>0.0</v>
      </c>
      <c r="P156" s="33">
        <f>N156*(SUMIF(PNL!$A$2,"PRST-GCP",PNL!$B$2))</f>
        <v>136500</v>
      </c>
      <c r="Q156" s="19">
        <f>(N156-O156-P156)*(SUMIF(PNL!$A$1,"PRST-BNS-SALES",PNL!$B$1))</f>
        <v>17238</v>
      </c>
      <c r="R156" s="14" t="s">
        <v>92</v>
      </c>
      <c r="S156" s="14" t="s">
        <v>353</v>
      </c>
      <c r="V156" s="55"/>
      <c r="W156" s="55"/>
      <c r="X156" s="56"/>
      <c r="Y156" s="23"/>
      <c r="Z156" s="53"/>
      <c r="AB156" s="59"/>
      <c r="AC156" s="60"/>
      <c r="AD156" s="60"/>
      <c r="AE156" s="60"/>
      <c r="AF156" s="60"/>
      <c r="AG156" s="60"/>
      <c r="AH156" s="60"/>
      <c r="AI156" s="60"/>
      <c r="AJ156" s="60"/>
      <c r="AK156" s="60"/>
      <c r="AL156" s="60"/>
      <c r="AM156" s="60"/>
      <c r="AN156" s="60"/>
      <c r="AO156" s="60"/>
      <c r="AP156" s="60"/>
      <c r="AQ156" s="60"/>
    </row>
    <row r="157" ht="15.75" customHeight="1">
      <c r="A157" s="14" t="s">
        <v>21</v>
      </c>
      <c r="B157" s="15"/>
      <c r="C157" s="16" t="s">
        <v>732</v>
      </c>
      <c r="D157" s="107">
        <v>45190.0</v>
      </c>
      <c r="E157" s="53"/>
      <c r="F157" s="14" t="s">
        <v>733</v>
      </c>
      <c r="G157" s="79" t="s">
        <v>734</v>
      </c>
      <c r="H157" s="31"/>
      <c r="I157" s="14" t="s">
        <v>735</v>
      </c>
      <c r="J157" s="18" t="s">
        <v>657</v>
      </c>
      <c r="M157" s="14" t="s">
        <v>30</v>
      </c>
      <c r="N157" s="66">
        <v>690000.0</v>
      </c>
      <c r="O157" s="19">
        <v>0.0</v>
      </c>
      <c r="P157" s="33">
        <f>N157*(SUMIF(PNL!$A$2,"PRST-GCP",PNL!$B$2))</f>
        <v>241500</v>
      </c>
      <c r="Q157" s="19">
        <f>(N157-O157-P157)*(SUMIF(PNL!$A$1,"PRST-BNS-SALES",PNL!$B$1))</f>
        <v>30498</v>
      </c>
      <c r="R157" s="14" t="s">
        <v>27</v>
      </c>
      <c r="S157" s="14" t="s">
        <v>28</v>
      </c>
      <c r="V157" s="55"/>
      <c r="W157" s="55"/>
      <c r="X157" s="56"/>
      <c r="Y157" s="23"/>
      <c r="Z157" s="53"/>
      <c r="AB157" s="59"/>
      <c r="AC157" s="60"/>
      <c r="AD157" s="60"/>
      <c r="AE157" s="60"/>
      <c r="AF157" s="60"/>
      <c r="AG157" s="60"/>
      <c r="AH157" s="60"/>
      <c r="AI157" s="60"/>
      <c r="AJ157" s="60"/>
      <c r="AK157" s="60"/>
      <c r="AL157" s="60"/>
      <c r="AM157" s="60"/>
      <c r="AN157" s="60"/>
      <c r="AO157" s="60"/>
      <c r="AP157" s="60"/>
      <c r="AQ157" s="60"/>
    </row>
    <row r="158" ht="15.75" customHeight="1">
      <c r="A158" s="14" t="s">
        <v>20</v>
      </c>
      <c r="B158" s="15"/>
      <c r="C158" s="16" t="s">
        <v>736</v>
      </c>
      <c r="D158" s="107">
        <v>45164.0</v>
      </c>
      <c r="E158" s="53">
        <v>2.0</v>
      </c>
      <c r="F158" s="14" t="s">
        <v>737</v>
      </c>
      <c r="G158" s="79" t="s">
        <v>738</v>
      </c>
      <c r="H158" s="31"/>
      <c r="I158" s="14" t="s">
        <v>739</v>
      </c>
      <c r="J158" s="80" t="s">
        <v>740</v>
      </c>
      <c r="M158" s="14" t="s">
        <v>31</v>
      </c>
      <c r="N158" s="81">
        <v>2290000.0</v>
      </c>
      <c r="O158" s="19">
        <v>0.0</v>
      </c>
      <c r="P158" s="20">
        <v>750000.0</v>
      </c>
      <c r="Q158" s="19">
        <f>(N158-O158-P158)*(SUMIF(PNL!$A$1,"PRST-BNS-SALES",PNL!$B$1))</f>
        <v>104720</v>
      </c>
      <c r="R158" s="14" t="s">
        <v>612</v>
      </c>
      <c r="S158" s="14" t="s">
        <v>613</v>
      </c>
      <c r="V158" s="55"/>
      <c r="W158" s="55"/>
      <c r="X158" s="56"/>
      <c r="Y158" s="23"/>
      <c r="Z158" s="53"/>
      <c r="AB158" s="59"/>
      <c r="AC158" s="60"/>
      <c r="AD158" s="60"/>
      <c r="AE158" s="60"/>
      <c r="AF158" s="60"/>
      <c r="AG158" s="60"/>
      <c r="AH158" s="60"/>
      <c r="AI158" s="60"/>
      <c r="AJ158" s="60"/>
      <c r="AK158" s="60"/>
      <c r="AL158" s="60"/>
      <c r="AM158" s="60"/>
      <c r="AN158" s="60"/>
      <c r="AO158" s="60"/>
      <c r="AP158" s="60"/>
      <c r="AQ158" s="60"/>
    </row>
    <row r="159" ht="15.75" customHeight="1">
      <c r="A159" s="14" t="s">
        <v>21</v>
      </c>
      <c r="B159" s="27">
        <v>45939.0</v>
      </c>
      <c r="C159" s="132" t="s">
        <v>741</v>
      </c>
      <c r="D159" s="107">
        <v>44799.0</v>
      </c>
      <c r="E159" s="53"/>
      <c r="F159" s="14" t="s">
        <v>742</v>
      </c>
      <c r="G159" s="128">
        <v>8.115179567E9</v>
      </c>
      <c r="H159" s="128" t="s">
        <v>743</v>
      </c>
      <c r="J159" s="133" t="s">
        <v>744</v>
      </c>
      <c r="M159" s="14" t="s">
        <v>32</v>
      </c>
      <c r="N159" s="81">
        <v>2090000.0</v>
      </c>
      <c r="O159" s="19">
        <v>0.0</v>
      </c>
      <c r="P159" s="33">
        <f>N159*(SUMIF(PNL!$A$2,"PRST-GCP",PNL!$B$2))</f>
        <v>731500</v>
      </c>
      <c r="Q159" s="19">
        <f>(N159-O159-P159)*(SUMIF(PNL!$A$1,"PRST-BNS-SALES",PNL!$B$1))</f>
        <v>92378</v>
      </c>
      <c r="R159" s="14" t="s">
        <v>176</v>
      </c>
      <c r="S159" s="14" t="s">
        <v>268</v>
      </c>
      <c r="V159" s="55"/>
      <c r="W159" s="55"/>
      <c r="X159" s="56"/>
      <c r="Y159" s="23"/>
      <c r="Z159" s="53"/>
      <c r="AB159" s="59"/>
      <c r="AC159" s="60"/>
      <c r="AD159" s="60"/>
      <c r="AE159" s="60"/>
      <c r="AF159" s="60"/>
      <c r="AG159" s="60"/>
      <c r="AH159" s="60"/>
      <c r="AI159" s="60"/>
      <c r="AJ159" s="60"/>
      <c r="AK159" s="60"/>
      <c r="AL159" s="60"/>
      <c r="AM159" s="60"/>
      <c r="AN159" s="60"/>
      <c r="AO159" s="60"/>
      <c r="AP159" s="60"/>
      <c r="AQ159" s="60"/>
    </row>
    <row r="160" ht="15.75" customHeight="1">
      <c r="A160" s="14" t="s">
        <v>20</v>
      </c>
      <c r="B160" s="15"/>
      <c r="C160" s="16" t="s">
        <v>745</v>
      </c>
      <c r="D160" s="107">
        <v>45164.0</v>
      </c>
      <c r="E160" s="53"/>
      <c r="F160" s="14" t="s">
        <v>746</v>
      </c>
      <c r="G160" s="79" t="s">
        <v>747</v>
      </c>
      <c r="H160" s="31"/>
      <c r="J160" s="80" t="s">
        <v>748</v>
      </c>
      <c r="M160" s="14" t="s">
        <v>32</v>
      </c>
      <c r="N160" s="81">
        <v>2390000.0</v>
      </c>
      <c r="O160" s="19">
        <v>0.0</v>
      </c>
      <c r="P160" s="20">
        <v>750000.0</v>
      </c>
      <c r="Q160" s="19">
        <f>(N160-O160-P160)*(SUMIF(PNL!$A$1,"PRST-BNS-SALES",PNL!$B$1))</f>
        <v>111520</v>
      </c>
      <c r="R160" s="90" t="s">
        <v>69</v>
      </c>
      <c r="S160" s="14" t="s">
        <v>749</v>
      </c>
      <c r="V160" s="55"/>
      <c r="W160" s="55"/>
      <c r="X160" s="56"/>
      <c r="Y160" s="23"/>
      <c r="Z160" s="53"/>
      <c r="AB160" s="59"/>
      <c r="AC160" s="60"/>
      <c r="AD160" s="60"/>
      <c r="AE160" s="60"/>
      <c r="AF160" s="60"/>
      <c r="AG160" s="60"/>
      <c r="AH160" s="60"/>
      <c r="AI160" s="60"/>
      <c r="AJ160" s="60"/>
      <c r="AK160" s="60"/>
      <c r="AL160" s="60"/>
      <c r="AM160" s="60"/>
      <c r="AN160" s="60"/>
      <c r="AO160" s="60"/>
      <c r="AP160" s="60"/>
      <c r="AQ160" s="60"/>
    </row>
    <row r="161" ht="15.75" customHeight="1">
      <c r="A161" s="14" t="s">
        <v>20</v>
      </c>
      <c r="B161" s="15"/>
      <c r="C161" s="16" t="s">
        <v>750</v>
      </c>
      <c r="D161" s="107">
        <v>45166.0</v>
      </c>
      <c r="E161" s="53"/>
      <c r="F161" s="14" t="s">
        <v>751</v>
      </c>
      <c r="G161" s="79" t="s">
        <v>752</v>
      </c>
      <c r="H161" s="31"/>
      <c r="J161" s="80" t="s">
        <v>753</v>
      </c>
      <c r="M161" s="14" t="s">
        <v>32</v>
      </c>
      <c r="N161" s="81">
        <v>2690000.0</v>
      </c>
      <c r="O161" s="19">
        <v>0.0</v>
      </c>
      <c r="P161" s="20">
        <v>750000.0</v>
      </c>
      <c r="Q161" s="19">
        <f>(N161-O161-P161)*(SUMIF(PNL!$A$1,"PRST-BNS-SALES",PNL!$B$1))</f>
        <v>131920</v>
      </c>
      <c r="R161" s="14" t="s">
        <v>27</v>
      </c>
      <c r="S161" s="14" t="s">
        <v>28</v>
      </c>
      <c r="V161" s="55"/>
      <c r="W161" s="55"/>
      <c r="X161" s="56"/>
      <c r="Y161" s="23"/>
      <c r="Z161" s="53"/>
      <c r="AB161" s="59"/>
      <c r="AC161" s="60"/>
      <c r="AD161" s="60"/>
      <c r="AE161" s="60"/>
      <c r="AF161" s="60"/>
      <c r="AG161" s="60"/>
      <c r="AH161" s="60"/>
      <c r="AI161" s="60"/>
      <c r="AJ161" s="60"/>
      <c r="AK161" s="60"/>
      <c r="AL161" s="60"/>
      <c r="AM161" s="60"/>
      <c r="AN161" s="60"/>
      <c r="AO161" s="60"/>
      <c r="AP161" s="60"/>
      <c r="AQ161" s="60"/>
    </row>
    <row r="162" ht="15.75" customHeight="1">
      <c r="A162" s="14" t="s">
        <v>21</v>
      </c>
      <c r="B162" s="27">
        <v>45911.0</v>
      </c>
      <c r="C162" s="134" t="s">
        <v>754</v>
      </c>
      <c r="D162" s="107">
        <v>45173.0</v>
      </c>
      <c r="E162" s="53">
        <v>2.0</v>
      </c>
      <c r="F162" s="14" t="s">
        <v>755</v>
      </c>
      <c r="G162" s="79" t="s">
        <v>756</v>
      </c>
      <c r="H162" s="31"/>
      <c r="I162" s="14" t="s">
        <v>757</v>
      </c>
      <c r="J162" s="80" t="s">
        <v>758</v>
      </c>
      <c r="M162" s="14" t="s">
        <v>31</v>
      </c>
      <c r="N162" s="81">
        <v>99000.0</v>
      </c>
      <c r="O162" s="19">
        <v>0.0</v>
      </c>
      <c r="P162" s="33">
        <f>N162*(SUMIF(PNL!$A$2,"PRST-GCP",PNL!$B$2))</f>
        <v>34650</v>
      </c>
      <c r="Q162" s="19">
        <f>(N162-O162-P162)*(SUMIF(PNL!$A$1,"PRST-BNS-SALES",PNL!$B$1))</f>
        <v>4375.8</v>
      </c>
      <c r="R162" s="14" t="s">
        <v>612</v>
      </c>
      <c r="S162" s="14" t="s">
        <v>613</v>
      </c>
      <c r="V162" s="55"/>
      <c r="W162" s="55"/>
      <c r="X162" s="56"/>
      <c r="Y162" s="23"/>
      <c r="Z162" s="53"/>
      <c r="AB162" s="59"/>
      <c r="AC162" s="60"/>
      <c r="AD162" s="60"/>
      <c r="AE162" s="60"/>
      <c r="AF162" s="60"/>
      <c r="AG162" s="60"/>
      <c r="AH162" s="60"/>
      <c r="AI162" s="60"/>
      <c r="AJ162" s="60"/>
      <c r="AK162" s="60"/>
      <c r="AL162" s="60"/>
      <c r="AM162" s="60"/>
      <c r="AN162" s="60"/>
      <c r="AO162" s="60"/>
      <c r="AP162" s="60"/>
      <c r="AQ162" s="60"/>
    </row>
    <row r="163" ht="15.75" customHeight="1">
      <c r="A163" s="14" t="s">
        <v>21</v>
      </c>
      <c r="B163" s="27">
        <v>45936.0</v>
      </c>
      <c r="C163" s="16" t="s">
        <v>759</v>
      </c>
      <c r="D163" s="107">
        <v>45174.0</v>
      </c>
      <c r="E163" s="53">
        <v>5.0</v>
      </c>
      <c r="F163" s="14" t="s">
        <v>760</v>
      </c>
      <c r="G163" s="79" t="s">
        <v>761</v>
      </c>
      <c r="H163" s="135" t="s">
        <v>762</v>
      </c>
      <c r="I163" s="14" t="s">
        <v>763</v>
      </c>
      <c r="J163" s="18" t="s">
        <v>764</v>
      </c>
      <c r="M163" s="14" t="s">
        <v>33</v>
      </c>
      <c r="N163" s="66">
        <v>390000.0</v>
      </c>
      <c r="O163" s="19">
        <v>0.0</v>
      </c>
      <c r="P163" s="33">
        <f>N163*(SUMIF(PNL!$A$2,"PRST-GCP",PNL!$B$2))</f>
        <v>136500</v>
      </c>
      <c r="Q163" s="19">
        <f>(N163-O163-P163)*(SUMIF(PNL!$A$1,"PRST-BNS-SALES",PNL!$B$1))</f>
        <v>17238</v>
      </c>
      <c r="R163" s="90" t="s">
        <v>227</v>
      </c>
      <c r="S163" s="14" t="s">
        <v>273</v>
      </c>
      <c r="V163" s="55"/>
      <c r="W163" s="55"/>
      <c r="X163" s="56"/>
      <c r="Y163" s="23"/>
      <c r="Z163" s="53"/>
      <c r="AB163" s="59"/>
      <c r="AC163" s="60"/>
      <c r="AD163" s="60"/>
      <c r="AE163" s="60"/>
      <c r="AF163" s="60"/>
      <c r="AG163" s="60"/>
      <c r="AH163" s="60"/>
      <c r="AI163" s="60"/>
      <c r="AJ163" s="60"/>
      <c r="AK163" s="60"/>
      <c r="AL163" s="60"/>
      <c r="AM163" s="60"/>
      <c r="AN163" s="60"/>
      <c r="AO163" s="60"/>
      <c r="AP163" s="60"/>
      <c r="AQ163" s="60"/>
    </row>
    <row r="164" ht="15.75" customHeight="1">
      <c r="A164" s="14" t="s">
        <v>20</v>
      </c>
      <c r="B164" s="15"/>
      <c r="C164" s="16" t="s">
        <v>765</v>
      </c>
      <c r="D164" s="107">
        <v>45192.0</v>
      </c>
      <c r="E164" s="53">
        <v>3.0</v>
      </c>
      <c r="G164" s="79"/>
      <c r="H164" s="31"/>
      <c r="I164" s="14" t="s">
        <v>766</v>
      </c>
      <c r="J164" s="18" t="s">
        <v>767</v>
      </c>
      <c r="M164" s="14" t="s">
        <v>32</v>
      </c>
      <c r="N164" s="66">
        <v>2640000.0</v>
      </c>
      <c r="O164" s="19">
        <v>0.0</v>
      </c>
      <c r="P164" s="20">
        <v>750000.0</v>
      </c>
      <c r="Q164" s="19">
        <f>(N164-O164-P164)*(SUMIF(PNL!$A$1,"PRST-BNS-SALES",PNL!$B$1))</f>
        <v>128520</v>
      </c>
      <c r="R164" s="14" t="s">
        <v>27</v>
      </c>
      <c r="S164" s="14" t="s">
        <v>487</v>
      </c>
      <c r="V164" s="55"/>
      <c r="W164" s="55"/>
      <c r="X164" s="56"/>
      <c r="Y164" s="23"/>
      <c r="Z164" s="53"/>
      <c r="AB164" s="59"/>
      <c r="AC164" s="60"/>
      <c r="AD164" s="60"/>
      <c r="AE164" s="60"/>
      <c r="AF164" s="60"/>
      <c r="AG164" s="60"/>
      <c r="AH164" s="60"/>
      <c r="AI164" s="60"/>
      <c r="AJ164" s="60"/>
      <c r="AK164" s="60"/>
      <c r="AL164" s="60"/>
      <c r="AM164" s="60"/>
      <c r="AN164" s="60"/>
      <c r="AO164" s="60"/>
      <c r="AP164" s="60"/>
      <c r="AQ164" s="60"/>
    </row>
    <row r="165" ht="15.75" customHeight="1">
      <c r="A165" s="14" t="s">
        <v>21</v>
      </c>
      <c r="B165" s="27">
        <v>45998.0</v>
      </c>
      <c r="C165" s="16" t="s">
        <v>768</v>
      </c>
      <c r="D165" s="107">
        <v>45205.0</v>
      </c>
      <c r="E165" s="53">
        <v>7.0</v>
      </c>
      <c r="F165" s="14" t="s">
        <v>769</v>
      </c>
      <c r="G165" s="79">
        <v>8.1322007358E10</v>
      </c>
      <c r="H165" s="136" t="s">
        <v>770</v>
      </c>
      <c r="I165" s="14" t="s">
        <v>771</v>
      </c>
      <c r="J165" s="80" t="s">
        <v>772</v>
      </c>
      <c r="M165" s="14" t="s">
        <v>33</v>
      </c>
      <c r="N165" s="81">
        <v>1140000.0</v>
      </c>
      <c r="O165" s="19">
        <v>0.0</v>
      </c>
      <c r="P165" s="33">
        <f>N165*(SUMIF(PNL!$A$2,"PRST-GCP",PNL!$B$2))</f>
        <v>399000</v>
      </c>
      <c r="Q165" s="19">
        <f>(N165-O165-P165)*(SUMIF(PNL!$A$1,"PRST-BNS-SALES",PNL!$B$1))</f>
        <v>50388</v>
      </c>
      <c r="R165" s="14" t="s">
        <v>92</v>
      </c>
      <c r="S165" s="14" t="s">
        <v>773</v>
      </c>
      <c r="V165" s="55"/>
      <c r="W165" s="55"/>
      <c r="X165" s="56"/>
      <c r="Y165" s="23"/>
      <c r="Z165" s="53"/>
      <c r="AB165" s="59"/>
      <c r="AC165" s="60"/>
      <c r="AD165" s="60"/>
      <c r="AE165" s="60"/>
      <c r="AF165" s="60"/>
      <c r="AG165" s="60"/>
      <c r="AH165" s="60"/>
      <c r="AI165" s="60"/>
      <c r="AJ165" s="60"/>
      <c r="AK165" s="60"/>
      <c r="AL165" s="60"/>
      <c r="AM165" s="60"/>
      <c r="AN165" s="60"/>
      <c r="AO165" s="60"/>
      <c r="AP165" s="60"/>
      <c r="AQ165" s="60"/>
    </row>
    <row r="166" ht="15.75" customHeight="1">
      <c r="A166" s="14" t="s">
        <v>20</v>
      </c>
      <c r="B166" s="15"/>
      <c r="C166" s="16" t="s">
        <v>774</v>
      </c>
      <c r="D166" s="106">
        <v>45218.0</v>
      </c>
      <c r="E166" s="53">
        <v>5.0</v>
      </c>
      <c r="F166" s="14" t="s">
        <v>775</v>
      </c>
      <c r="G166" s="79" t="s">
        <v>776</v>
      </c>
      <c r="H166" s="31"/>
      <c r="I166" s="14" t="s">
        <v>777</v>
      </c>
      <c r="J166" s="80" t="s">
        <v>778</v>
      </c>
      <c r="M166" s="14" t="s">
        <v>31</v>
      </c>
      <c r="N166" s="81">
        <v>2240000.0</v>
      </c>
      <c r="O166" s="19">
        <v>0.0</v>
      </c>
      <c r="P166" s="20">
        <v>750000.0</v>
      </c>
      <c r="Q166" s="19">
        <f>(N166-O166-P166)*(SUMIF(PNL!$A$1,"PRST-BNS-SALES",PNL!$B$1))</f>
        <v>101320</v>
      </c>
      <c r="R166" s="90" t="s">
        <v>227</v>
      </c>
      <c r="S166" s="14" t="s">
        <v>228</v>
      </c>
      <c r="V166" s="55"/>
      <c r="W166" s="55"/>
      <c r="X166" s="56"/>
      <c r="Y166" s="23"/>
      <c r="Z166" s="53"/>
      <c r="AB166" s="59"/>
      <c r="AC166" s="60"/>
      <c r="AD166" s="60"/>
      <c r="AE166" s="60"/>
      <c r="AF166" s="60"/>
      <c r="AG166" s="60"/>
      <c r="AH166" s="60"/>
      <c r="AI166" s="60"/>
      <c r="AJ166" s="60"/>
      <c r="AK166" s="60"/>
      <c r="AL166" s="60"/>
      <c r="AM166" s="60"/>
      <c r="AN166" s="60"/>
      <c r="AO166" s="60"/>
      <c r="AP166" s="60"/>
      <c r="AQ166" s="60"/>
    </row>
    <row r="167" ht="15.75" customHeight="1">
      <c r="A167" s="14" t="s">
        <v>21</v>
      </c>
      <c r="B167" s="27">
        <v>45961.0</v>
      </c>
      <c r="C167" s="16" t="s">
        <v>779</v>
      </c>
      <c r="D167" s="106">
        <v>45230.0</v>
      </c>
      <c r="E167" s="53">
        <v>5.0</v>
      </c>
      <c r="F167" s="14" t="s">
        <v>780</v>
      </c>
      <c r="G167" s="137">
        <v>6.285239111786E12</v>
      </c>
      <c r="H167" s="31"/>
      <c r="J167" s="48" t="s">
        <v>781</v>
      </c>
      <c r="M167" s="14" t="s">
        <v>33</v>
      </c>
      <c r="N167" s="81">
        <v>390000.0</v>
      </c>
      <c r="O167" s="19">
        <v>0.0</v>
      </c>
      <c r="P167" s="33">
        <f>N167*(SUMIF(PNL!$A$2,"PRST-GCP",PNL!$B$2))</f>
        <v>136500</v>
      </c>
      <c r="Q167" s="19">
        <f>(N167-O167-P167)*(SUMIF(PNL!$A$1,"PRST-BNS-SALES",PNL!$B$1))</f>
        <v>17238</v>
      </c>
      <c r="R167" s="14" t="s">
        <v>27</v>
      </c>
      <c r="S167" s="14" t="s">
        <v>28</v>
      </c>
      <c r="V167" s="55"/>
      <c r="W167" s="55"/>
      <c r="X167" s="56"/>
      <c r="Y167" s="23"/>
      <c r="Z167" s="53"/>
      <c r="AB167" s="59"/>
      <c r="AC167" s="60"/>
      <c r="AD167" s="60"/>
      <c r="AE167" s="60"/>
      <c r="AF167" s="60"/>
      <c r="AG167" s="60"/>
      <c r="AH167" s="60"/>
      <c r="AI167" s="60"/>
      <c r="AJ167" s="60"/>
      <c r="AK167" s="60"/>
      <c r="AL167" s="60"/>
      <c r="AM167" s="60"/>
      <c r="AN167" s="60"/>
      <c r="AO167" s="60"/>
      <c r="AP167" s="60"/>
      <c r="AQ167" s="60"/>
    </row>
    <row r="168">
      <c r="A168" s="14" t="s">
        <v>21</v>
      </c>
      <c r="B168" s="27">
        <v>46079.0</v>
      </c>
      <c r="C168" s="51" t="s">
        <v>782</v>
      </c>
      <c r="D168" s="106">
        <v>45260.0</v>
      </c>
      <c r="E168" s="53">
        <v>9.0</v>
      </c>
      <c r="F168" s="14" t="s">
        <v>783</v>
      </c>
      <c r="G168" s="79">
        <v>6.287894806078E12</v>
      </c>
      <c r="H168" s="31" t="s">
        <v>784</v>
      </c>
      <c r="J168" s="18" t="s">
        <v>785</v>
      </c>
      <c r="M168" s="14" t="s">
        <v>33</v>
      </c>
      <c r="N168" s="81">
        <v>690000.0</v>
      </c>
      <c r="O168" s="19">
        <v>0.0</v>
      </c>
      <c r="P168" s="33">
        <f>N168*(SUMIF(PNL!$A$2,"PRST-GCP",PNL!$B$2))</f>
        <v>241500</v>
      </c>
      <c r="Q168" s="19">
        <f>(N168-O168-P168)*(SUMIF(PNL!$A$1,"PRST-BNS-SALES",PNL!$B$1))</f>
        <v>30498</v>
      </c>
      <c r="R168" s="14" t="s">
        <v>363</v>
      </c>
      <c r="S168" s="14" t="s">
        <v>444</v>
      </c>
      <c r="V168" s="55"/>
      <c r="W168" s="55"/>
      <c r="X168" s="56"/>
      <c r="Y168" s="23"/>
      <c r="Z168" s="53"/>
      <c r="AB168" s="59"/>
      <c r="AC168" s="60"/>
      <c r="AD168" s="60"/>
      <c r="AE168" s="60"/>
      <c r="AF168" s="60"/>
      <c r="AG168" s="60"/>
      <c r="AH168" s="60"/>
      <c r="AI168" s="60"/>
      <c r="AJ168" s="60"/>
      <c r="AK168" s="60"/>
      <c r="AL168" s="60"/>
      <c r="AM168" s="60"/>
      <c r="AN168" s="60"/>
      <c r="AO168" s="60"/>
      <c r="AP168" s="60"/>
      <c r="AQ168" s="60"/>
    </row>
    <row r="169" ht="15.75" customHeight="1">
      <c r="A169" s="14" t="s">
        <v>21</v>
      </c>
      <c r="B169" s="27">
        <v>46062.0</v>
      </c>
      <c r="C169" s="138" t="s">
        <v>786</v>
      </c>
      <c r="D169" s="106">
        <v>45260.0</v>
      </c>
      <c r="E169" s="53">
        <v>15.0</v>
      </c>
      <c r="F169" s="137" t="s">
        <v>787</v>
      </c>
      <c r="G169" s="79" t="s">
        <v>788</v>
      </c>
      <c r="H169" s="31" t="s">
        <v>789</v>
      </c>
      <c r="J169" s="48" t="s">
        <v>790</v>
      </c>
      <c r="M169" s="14" t="s">
        <v>33</v>
      </c>
      <c r="N169" s="81">
        <v>1340000.0</v>
      </c>
      <c r="O169" s="19">
        <v>0.0</v>
      </c>
      <c r="P169" s="33">
        <f>N169*(SUMIF(PNL!$A$2,"PRST-GCP",PNL!$B$2))</f>
        <v>469000</v>
      </c>
      <c r="Q169" s="19">
        <f>(N169-O169-P169)*(SUMIF(PNL!$A$1,"PRST-BNS-SALES",PNL!$B$1))</f>
        <v>59228</v>
      </c>
      <c r="R169" s="14" t="s">
        <v>27</v>
      </c>
      <c r="S169" s="14" t="s">
        <v>28</v>
      </c>
      <c r="V169" s="55"/>
      <c r="W169" s="55"/>
      <c r="X169" s="56"/>
      <c r="Y169" s="23"/>
      <c r="Z169" s="53"/>
      <c r="AB169" s="59"/>
      <c r="AC169" s="60"/>
      <c r="AD169" s="60"/>
      <c r="AE169" s="60"/>
      <c r="AF169" s="60"/>
      <c r="AG169" s="60"/>
      <c r="AH169" s="60"/>
      <c r="AI169" s="60"/>
      <c r="AJ169" s="60"/>
      <c r="AK169" s="60"/>
      <c r="AL169" s="60"/>
      <c r="AM169" s="60"/>
      <c r="AN169" s="60"/>
      <c r="AO169" s="60"/>
      <c r="AP169" s="60"/>
      <c r="AQ169" s="60"/>
    </row>
    <row r="170" ht="15.75" customHeight="1">
      <c r="A170" s="14" t="s">
        <v>20</v>
      </c>
      <c r="B170" s="15"/>
      <c r="C170" s="16" t="s">
        <v>791</v>
      </c>
      <c r="D170" s="106">
        <v>45290.0</v>
      </c>
      <c r="E170" s="53">
        <v>15.0</v>
      </c>
      <c r="F170" s="14" t="s">
        <v>792</v>
      </c>
      <c r="G170" s="79" t="s">
        <v>793</v>
      </c>
      <c r="H170" s="31"/>
      <c r="J170" s="48" t="s">
        <v>794</v>
      </c>
      <c r="M170" s="14" t="s">
        <v>33</v>
      </c>
      <c r="N170" s="81">
        <v>2690000.0</v>
      </c>
      <c r="O170" s="19">
        <v>0.0</v>
      </c>
      <c r="P170" s="20">
        <v>750000.0</v>
      </c>
      <c r="Q170" s="19">
        <f>(N170-O170-P170)*(SUMIF(PNL!$A$1,"PRST-BNS-SALES",PNL!$B$1))</f>
        <v>131920</v>
      </c>
      <c r="R170" s="14" t="s">
        <v>795</v>
      </c>
      <c r="S170" s="14" t="s">
        <v>796</v>
      </c>
      <c r="V170" s="55"/>
      <c r="W170" s="55"/>
      <c r="X170" s="56"/>
      <c r="Y170" s="23"/>
      <c r="Z170" s="53"/>
      <c r="AB170" s="59"/>
      <c r="AC170" s="60"/>
      <c r="AD170" s="60"/>
      <c r="AE170" s="60"/>
      <c r="AF170" s="60"/>
      <c r="AG170" s="60"/>
      <c r="AH170" s="60"/>
      <c r="AI170" s="60"/>
      <c r="AJ170" s="60"/>
      <c r="AK170" s="60"/>
      <c r="AL170" s="60"/>
      <c r="AM170" s="60"/>
      <c r="AN170" s="60"/>
      <c r="AO170" s="60"/>
      <c r="AP170" s="60"/>
      <c r="AQ170" s="60"/>
    </row>
    <row r="171" ht="15.75" customHeight="1">
      <c r="A171" s="14" t="s">
        <v>21</v>
      </c>
      <c r="B171" s="27">
        <v>46105.0</v>
      </c>
      <c r="C171" s="16" t="s">
        <v>797</v>
      </c>
      <c r="D171" s="107">
        <v>44936.0</v>
      </c>
      <c r="E171" s="53">
        <v>2.0</v>
      </c>
      <c r="F171" s="14" t="s">
        <v>798</v>
      </c>
      <c r="G171" s="79">
        <v>8.7862167177E10</v>
      </c>
      <c r="H171" s="67" t="s">
        <v>799</v>
      </c>
      <c r="I171" s="14" t="s">
        <v>800</v>
      </c>
      <c r="J171" s="18" t="s">
        <v>657</v>
      </c>
      <c r="M171" s="14" t="s">
        <v>32</v>
      </c>
      <c r="N171" s="66">
        <v>690000.0</v>
      </c>
      <c r="O171" s="19">
        <v>0.0</v>
      </c>
      <c r="P171" s="33">
        <f>N171*(SUMIF(PNL!$A$2,"PRST-GCP",PNL!$B$2))</f>
        <v>241500</v>
      </c>
      <c r="Q171" s="19">
        <f>(N171-O171-P171)*(SUMIF(PNL!$A$1,"PRST-BNS-SALES",PNL!$B$1))</f>
        <v>30498</v>
      </c>
      <c r="R171" s="14" t="s">
        <v>27</v>
      </c>
      <c r="S171" s="14" t="s">
        <v>801</v>
      </c>
      <c r="V171" s="55"/>
      <c r="W171" s="55"/>
      <c r="X171" s="56"/>
      <c r="Y171" s="23"/>
      <c r="Z171" s="53"/>
      <c r="AB171" s="59"/>
      <c r="AC171" s="60"/>
      <c r="AD171" s="60"/>
      <c r="AE171" s="60"/>
      <c r="AF171" s="60"/>
      <c r="AG171" s="60"/>
      <c r="AH171" s="60"/>
      <c r="AI171" s="60"/>
      <c r="AJ171" s="60"/>
      <c r="AK171" s="60"/>
      <c r="AL171" s="60"/>
      <c r="AM171" s="60"/>
      <c r="AN171" s="60"/>
      <c r="AO171" s="60"/>
      <c r="AP171" s="60"/>
      <c r="AQ171" s="60"/>
    </row>
    <row r="172" ht="15.75" customHeight="1">
      <c r="A172" s="14" t="s">
        <v>20</v>
      </c>
      <c r="B172" s="15"/>
      <c r="C172" s="16" t="s">
        <v>802</v>
      </c>
      <c r="D172" s="107">
        <v>44936.0</v>
      </c>
      <c r="E172" s="53"/>
      <c r="F172" s="14" t="s">
        <v>803</v>
      </c>
      <c r="G172" s="79" t="s">
        <v>804</v>
      </c>
      <c r="H172" s="31"/>
      <c r="I172" s="14" t="s">
        <v>310</v>
      </c>
      <c r="J172" s="48" t="s">
        <v>805</v>
      </c>
      <c r="M172" s="14" t="s">
        <v>30</v>
      </c>
      <c r="N172" s="81">
        <v>2590000.0</v>
      </c>
      <c r="O172" s="19">
        <v>0.0</v>
      </c>
      <c r="P172" s="20">
        <v>750000.0</v>
      </c>
      <c r="Q172" s="19">
        <f>(N172-O172-P172)*(SUMIF(PNL!$A$1,"PRST-BNS-SALES",PNL!$B$1))</f>
        <v>125120</v>
      </c>
      <c r="R172" s="14" t="s">
        <v>27</v>
      </c>
      <c r="S172" s="14" t="s">
        <v>28</v>
      </c>
      <c r="V172" s="55"/>
      <c r="W172" s="55"/>
      <c r="X172" s="56"/>
      <c r="Y172" s="23"/>
      <c r="Z172" s="53"/>
      <c r="AB172" s="59"/>
      <c r="AC172" s="60"/>
      <c r="AD172" s="60"/>
      <c r="AE172" s="60"/>
      <c r="AF172" s="60"/>
      <c r="AG172" s="60"/>
      <c r="AH172" s="60"/>
      <c r="AI172" s="60"/>
      <c r="AJ172" s="60"/>
      <c r="AK172" s="60"/>
      <c r="AL172" s="60"/>
      <c r="AM172" s="60"/>
      <c r="AN172" s="60"/>
      <c r="AO172" s="60"/>
      <c r="AP172" s="60"/>
      <c r="AQ172" s="60"/>
    </row>
    <row r="173" ht="15.75" customHeight="1">
      <c r="A173" s="14" t="s">
        <v>20</v>
      </c>
      <c r="B173" s="15"/>
      <c r="C173" s="16" t="s">
        <v>806</v>
      </c>
      <c r="D173" s="107">
        <v>45313.0</v>
      </c>
      <c r="E173" s="53"/>
      <c r="G173" s="79"/>
      <c r="H173" s="31"/>
      <c r="J173" s="48" t="s">
        <v>807</v>
      </c>
      <c r="M173" s="14" t="s">
        <v>33</v>
      </c>
      <c r="N173" s="81">
        <v>3440000.0</v>
      </c>
      <c r="O173" s="19">
        <v>0.0</v>
      </c>
      <c r="P173" s="20">
        <v>750000.0</v>
      </c>
      <c r="Q173" s="19">
        <f>(N173-O173-P173)*(SUMIF(PNL!$A$1,"PRST-BNS-SALES",PNL!$B$1))</f>
        <v>182920</v>
      </c>
      <c r="R173" s="90" t="s">
        <v>227</v>
      </c>
      <c r="S173" s="14" t="s">
        <v>273</v>
      </c>
      <c r="V173" s="55"/>
      <c r="W173" s="55"/>
      <c r="X173" s="56"/>
      <c r="Y173" s="23"/>
      <c r="Z173" s="53"/>
      <c r="AB173" s="59"/>
      <c r="AC173" s="60"/>
      <c r="AD173" s="60"/>
      <c r="AE173" s="60"/>
      <c r="AF173" s="60"/>
      <c r="AG173" s="60"/>
      <c r="AH173" s="60"/>
      <c r="AI173" s="60"/>
      <c r="AJ173" s="60"/>
      <c r="AK173" s="60"/>
      <c r="AL173" s="60"/>
      <c r="AM173" s="60"/>
      <c r="AN173" s="60"/>
      <c r="AO173" s="60"/>
      <c r="AP173" s="60"/>
      <c r="AQ173" s="60"/>
    </row>
    <row r="174" ht="15.75" customHeight="1">
      <c r="A174" s="14" t="s">
        <v>21</v>
      </c>
      <c r="B174" s="27">
        <v>46077.0</v>
      </c>
      <c r="C174" s="16" t="s">
        <v>808</v>
      </c>
      <c r="D174" s="107">
        <v>45342.0</v>
      </c>
      <c r="E174" s="53">
        <v>13.0</v>
      </c>
      <c r="F174" s="14" t="s">
        <v>809</v>
      </c>
      <c r="G174" s="79">
        <v>8.5161816182E10</v>
      </c>
      <c r="H174" s="31"/>
      <c r="J174" s="48" t="s">
        <v>810</v>
      </c>
      <c r="M174" s="14" t="s">
        <v>33</v>
      </c>
      <c r="N174" s="81">
        <v>1340000.0</v>
      </c>
      <c r="O174" s="19">
        <v>0.0</v>
      </c>
      <c r="P174" s="33">
        <f>N174*(SUMIF(PNL!$A$2,"PRST-GCP",PNL!$B$2))</f>
        <v>469000</v>
      </c>
      <c r="Q174" s="19">
        <f>(N174-O174-P174)*(SUMIF(PNL!$A$1,"PRST-BNS-SALES",PNL!$B$1))</f>
        <v>59228</v>
      </c>
      <c r="R174" s="14" t="s">
        <v>176</v>
      </c>
      <c r="S174" s="14" t="s">
        <v>811</v>
      </c>
      <c r="V174" s="55"/>
      <c r="W174" s="55"/>
      <c r="X174" s="56"/>
      <c r="Y174" s="23"/>
      <c r="Z174" s="53"/>
      <c r="AB174" s="59"/>
      <c r="AC174" s="60"/>
      <c r="AD174" s="60"/>
      <c r="AE174" s="60"/>
      <c r="AF174" s="60"/>
      <c r="AG174" s="60"/>
      <c r="AH174" s="60"/>
      <c r="AI174" s="60"/>
      <c r="AJ174" s="60"/>
      <c r="AK174" s="60"/>
      <c r="AL174" s="60"/>
      <c r="AM174" s="60"/>
      <c r="AN174" s="60"/>
      <c r="AO174" s="60"/>
      <c r="AP174" s="60"/>
      <c r="AQ174" s="60"/>
    </row>
    <row r="175" ht="15.75" customHeight="1">
      <c r="A175" s="14" t="s">
        <v>20</v>
      </c>
      <c r="B175" s="15"/>
      <c r="C175" s="16" t="s">
        <v>812</v>
      </c>
      <c r="D175" s="107">
        <v>45367.0</v>
      </c>
      <c r="E175" s="53">
        <v>15.0</v>
      </c>
      <c r="F175" s="14" t="s">
        <v>813</v>
      </c>
      <c r="G175" s="79">
        <v>8.11387451E8</v>
      </c>
      <c r="H175" s="31" t="s">
        <v>814</v>
      </c>
      <c r="J175" s="18" t="s">
        <v>815</v>
      </c>
      <c r="M175" s="14" t="s">
        <v>33</v>
      </c>
      <c r="N175" s="66">
        <v>2140000.0</v>
      </c>
      <c r="O175" s="19">
        <v>0.0</v>
      </c>
      <c r="P175" s="20">
        <v>750000.0</v>
      </c>
      <c r="Q175" s="19">
        <f>(N175-O175-P175)*(SUMIF(PNL!$A$1,"PRST-BNS-SALES",PNL!$B$1))</f>
        <v>94520</v>
      </c>
      <c r="R175" s="14" t="s">
        <v>27</v>
      </c>
      <c r="S175" s="14" t="s">
        <v>28</v>
      </c>
      <c r="V175" s="55"/>
      <c r="W175" s="55"/>
      <c r="X175" s="56"/>
      <c r="Y175" s="23"/>
      <c r="Z175" s="53"/>
      <c r="AB175" s="59"/>
      <c r="AC175" s="60"/>
      <c r="AD175" s="60"/>
      <c r="AE175" s="60"/>
      <c r="AF175" s="60"/>
      <c r="AG175" s="60"/>
      <c r="AH175" s="60"/>
      <c r="AI175" s="60"/>
      <c r="AJ175" s="60"/>
      <c r="AK175" s="60"/>
      <c r="AL175" s="60"/>
      <c r="AM175" s="60"/>
      <c r="AN175" s="60"/>
      <c r="AO175" s="60"/>
      <c r="AP175" s="60"/>
      <c r="AQ175" s="60"/>
    </row>
    <row r="176" ht="15.75" customHeight="1">
      <c r="A176" s="14" t="s">
        <v>20</v>
      </c>
      <c r="B176" s="15"/>
      <c r="C176" s="16" t="s">
        <v>816</v>
      </c>
      <c r="D176" s="107">
        <v>45370.0</v>
      </c>
      <c r="E176" s="53">
        <v>10.0</v>
      </c>
      <c r="F176" s="14" t="s">
        <v>817</v>
      </c>
      <c r="G176" s="79" t="s">
        <v>818</v>
      </c>
      <c r="H176" s="31"/>
      <c r="J176" s="80" t="s">
        <v>819</v>
      </c>
      <c r="M176" s="14" t="s">
        <v>33</v>
      </c>
      <c r="N176" s="81">
        <v>3090000.0</v>
      </c>
      <c r="O176" s="19">
        <v>0.0</v>
      </c>
      <c r="P176" s="20">
        <v>750000.0</v>
      </c>
      <c r="Q176" s="19">
        <f>(N176-O176-P176)*(SUMIF(PNL!$A$1,"PRST-BNS-SALES",PNL!$B$1))</f>
        <v>159120</v>
      </c>
      <c r="R176" s="90" t="s">
        <v>227</v>
      </c>
      <c r="S176" s="14" t="s">
        <v>481</v>
      </c>
      <c r="V176" s="55"/>
      <c r="W176" s="55"/>
      <c r="X176" s="56"/>
      <c r="Y176" s="23"/>
      <c r="Z176" s="53"/>
      <c r="AB176" s="59"/>
      <c r="AC176" s="60"/>
      <c r="AD176" s="60"/>
      <c r="AE176" s="60"/>
      <c r="AF176" s="60"/>
      <c r="AG176" s="60"/>
      <c r="AH176" s="60"/>
      <c r="AI176" s="60"/>
      <c r="AJ176" s="60"/>
      <c r="AK176" s="60"/>
      <c r="AL176" s="60"/>
      <c r="AM176" s="60"/>
      <c r="AN176" s="60"/>
      <c r="AO176" s="60"/>
      <c r="AP176" s="60"/>
      <c r="AQ176" s="60"/>
    </row>
    <row r="177" ht="15.75" customHeight="1">
      <c r="A177" s="14" t="s">
        <v>21</v>
      </c>
      <c r="B177" s="27">
        <v>46167.0</v>
      </c>
      <c r="C177" s="16" t="s">
        <v>820</v>
      </c>
      <c r="D177" s="107">
        <v>45375.0</v>
      </c>
      <c r="E177" s="53">
        <v>10.0</v>
      </c>
      <c r="F177" s="14" t="s">
        <v>821</v>
      </c>
      <c r="G177" s="79" t="s">
        <v>822</v>
      </c>
      <c r="H177" s="31"/>
      <c r="J177" s="80" t="s">
        <v>823</v>
      </c>
      <c r="M177" s="14" t="s">
        <v>33</v>
      </c>
      <c r="N177" s="81">
        <v>1240000.0</v>
      </c>
      <c r="O177" s="19">
        <v>0.0</v>
      </c>
      <c r="P177" s="33">
        <f>N177*(SUMIF(PNL!$A$2,"PRST-GCP",PNL!$B$2))</f>
        <v>434000</v>
      </c>
      <c r="Q177" s="19">
        <f>(N177-O177-P177)*(SUMIF(PNL!$A$1,"PRST-BNS-SALES",PNL!$B$1))</f>
        <v>54808</v>
      </c>
      <c r="R177" s="14" t="s">
        <v>176</v>
      </c>
      <c r="S177" s="14" t="s">
        <v>177</v>
      </c>
      <c r="V177" s="55"/>
      <c r="W177" s="55"/>
      <c r="X177" s="56"/>
      <c r="Y177" s="23"/>
      <c r="Z177" s="53"/>
      <c r="AB177" s="59"/>
      <c r="AC177" s="60"/>
      <c r="AD177" s="60"/>
      <c r="AE177" s="60"/>
      <c r="AF177" s="60"/>
      <c r="AG177" s="60"/>
      <c r="AH177" s="60"/>
      <c r="AI177" s="60"/>
      <c r="AJ177" s="60"/>
      <c r="AK177" s="60"/>
      <c r="AL177" s="60"/>
      <c r="AM177" s="60"/>
      <c r="AN177" s="60"/>
      <c r="AO177" s="60"/>
      <c r="AP177" s="60"/>
      <c r="AQ177" s="60"/>
    </row>
    <row r="178" ht="15.75" customHeight="1">
      <c r="A178" s="14" t="s">
        <v>21</v>
      </c>
      <c r="B178" s="27">
        <v>46140.0</v>
      </c>
      <c r="C178" s="16" t="s">
        <v>824</v>
      </c>
      <c r="D178" s="107">
        <v>45378.0</v>
      </c>
      <c r="E178" s="53">
        <v>10.0</v>
      </c>
      <c r="F178" s="14" t="s">
        <v>825</v>
      </c>
      <c r="G178" s="128">
        <v>8.5739284212E10</v>
      </c>
      <c r="H178" s="128" t="s">
        <v>826</v>
      </c>
      <c r="J178" s="18" t="s">
        <v>827</v>
      </c>
      <c r="M178" s="14" t="s">
        <v>32</v>
      </c>
      <c r="N178" s="66">
        <v>690000.0</v>
      </c>
      <c r="O178" s="19">
        <v>0.0</v>
      </c>
      <c r="P178" s="33">
        <f>N178*(SUMIF(PNL!$A$2,"PRST-GCP",PNL!$B$2))</f>
        <v>241500</v>
      </c>
      <c r="Q178" s="19">
        <f>(N178-O178-P178)*(SUMIF(PNL!$A$1,"PRST-BNS-SALES",PNL!$B$1))</f>
        <v>30498</v>
      </c>
      <c r="R178" s="14" t="s">
        <v>27</v>
      </c>
      <c r="S178" s="14" t="s">
        <v>28</v>
      </c>
      <c r="V178" s="55"/>
      <c r="W178" s="55"/>
      <c r="X178" s="56"/>
      <c r="Y178" s="23"/>
      <c r="Z178" s="53"/>
      <c r="AB178" s="59"/>
      <c r="AC178" s="60"/>
      <c r="AD178" s="60"/>
      <c r="AE178" s="60"/>
      <c r="AF178" s="60"/>
      <c r="AG178" s="60"/>
      <c r="AH178" s="60"/>
      <c r="AI178" s="60"/>
      <c r="AJ178" s="60"/>
      <c r="AK178" s="60"/>
      <c r="AL178" s="60"/>
      <c r="AM178" s="60"/>
      <c r="AN178" s="60"/>
      <c r="AO178" s="60"/>
      <c r="AP178" s="60"/>
      <c r="AQ178" s="60"/>
    </row>
    <row r="179" ht="15.75" customHeight="1">
      <c r="A179" s="14" t="s">
        <v>20</v>
      </c>
      <c r="B179" s="15"/>
      <c r="C179" s="16" t="s">
        <v>828</v>
      </c>
      <c r="D179" s="107">
        <v>45382.0</v>
      </c>
      <c r="E179" s="53">
        <v>5.0</v>
      </c>
      <c r="G179" s="79"/>
      <c r="H179" s="31"/>
      <c r="J179" s="48" t="s">
        <v>829</v>
      </c>
      <c r="M179" s="14" t="s">
        <v>30</v>
      </c>
      <c r="N179" s="81">
        <v>2590000.0</v>
      </c>
      <c r="O179" s="19">
        <v>0.0</v>
      </c>
      <c r="P179" s="20">
        <v>750000.0</v>
      </c>
      <c r="Q179" s="19">
        <f>(N179-O179-P179)*(SUMIF(PNL!$A$1,"PRST-BNS-SALES",PNL!$B$1))</f>
        <v>125120</v>
      </c>
      <c r="R179" s="34"/>
      <c r="S179" s="34"/>
      <c r="V179" s="55"/>
      <c r="W179" s="55"/>
      <c r="X179" s="56"/>
      <c r="Y179" s="23"/>
      <c r="Z179" s="53"/>
      <c r="AB179" s="59"/>
      <c r="AC179" s="60"/>
      <c r="AD179" s="60"/>
      <c r="AE179" s="60"/>
      <c r="AF179" s="60"/>
      <c r="AG179" s="60"/>
      <c r="AH179" s="60"/>
      <c r="AI179" s="60"/>
      <c r="AJ179" s="60"/>
      <c r="AK179" s="60"/>
      <c r="AL179" s="60"/>
      <c r="AM179" s="60"/>
      <c r="AN179" s="60"/>
      <c r="AO179" s="60"/>
      <c r="AP179" s="60"/>
      <c r="AQ179" s="60"/>
    </row>
    <row r="180" ht="15.75" customHeight="1">
      <c r="A180" s="14" t="s">
        <v>20</v>
      </c>
      <c r="B180" s="15"/>
      <c r="C180" s="16" t="s">
        <v>830</v>
      </c>
      <c r="D180" s="107">
        <v>45406.0</v>
      </c>
      <c r="E180" s="53">
        <v>7.0</v>
      </c>
      <c r="F180" s="14" t="s">
        <v>831</v>
      </c>
      <c r="G180" s="79"/>
      <c r="H180" s="31" t="s">
        <v>832</v>
      </c>
      <c r="J180" s="80" t="s">
        <v>833</v>
      </c>
      <c r="M180" s="14" t="s">
        <v>33</v>
      </c>
      <c r="N180" s="81">
        <v>3140000.0</v>
      </c>
      <c r="O180" s="19">
        <v>0.0</v>
      </c>
      <c r="P180" s="20">
        <v>750000.0</v>
      </c>
      <c r="Q180" s="19">
        <f>(N180-O180-P180)*(SUMIF(PNL!$A$1,"PRST-BNS-SALES",PNL!$B$1))</f>
        <v>162520</v>
      </c>
      <c r="R180" s="90" t="s">
        <v>69</v>
      </c>
      <c r="S180" s="14" t="s">
        <v>644</v>
      </c>
      <c r="V180" s="55"/>
      <c r="W180" s="55"/>
      <c r="X180" s="56"/>
      <c r="Y180" s="23"/>
      <c r="Z180" s="53"/>
      <c r="AB180" s="59"/>
      <c r="AC180" s="60"/>
      <c r="AD180" s="60"/>
      <c r="AE180" s="60"/>
      <c r="AF180" s="60"/>
      <c r="AG180" s="60"/>
      <c r="AH180" s="60"/>
      <c r="AI180" s="60"/>
      <c r="AJ180" s="60"/>
      <c r="AK180" s="60"/>
      <c r="AL180" s="60"/>
      <c r="AM180" s="60"/>
      <c r="AN180" s="60"/>
      <c r="AO180" s="60"/>
      <c r="AP180" s="60"/>
      <c r="AQ180" s="60"/>
    </row>
    <row r="181" ht="15.75" customHeight="1">
      <c r="A181" s="14" t="s">
        <v>20</v>
      </c>
      <c r="B181" s="15"/>
      <c r="C181" s="16" t="s">
        <v>834</v>
      </c>
      <c r="D181" s="107">
        <v>45388.0</v>
      </c>
      <c r="E181" s="53">
        <v>6.0</v>
      </c>
      <c r="F181" s="14" t="s">
        <v>835</v>
      </c>
      <c r="G181" s="79" t="s">
        <v>836</v>
      </c>
      <c r="H181" s="31"/>
      <c r="J181" s="80" t="s">
        <v>837</v>
      </c>
      <c r="M181" s="14" t="s">
        <v>33</v>
      </c>
      <c r="N181" s="81">
        <v>3540000.0</v>
      </c>
      <c r="O181" s="19">
        <v>0.0</v>
      </c>
      <c r="P181" s="20">
        <v>750000.0</v>
      </c>
      <c r="Q181" s="19">
        <f>(N181-O181-P181)*(SUMIF(PNL!$A$1,"PRST-BNS-SALES",PNL!$B$1))</f>
        <v>189720</v>
      </c>
      <c r="R181" s="14" t="s">
        <v>838</v>
      </c>
      <c r="S181" s="14" t="s">
        <v>839</v>
      </c>
      <c r="V181" s="55"/>
      <c r="W181" s="55"/>
      <c r="X181" s="56"/>
      <c r="Y181" s="23"/>
      <c r="Z181" s="53"/>
      <c r="AB181" s="59"/>
      <c r="AC181" s="60"/>
      <c r="AD181" s="60"/>
      <c r="AE181" s="60"/>
      <c r="AF181" s="60"/>
      <c r="AG181" s="60"/>
      <c r="AH181" s="60"/>
      <c r="AI181" s="60"/>
      <c r="AJ181" s="60"/>
      <c r="AK181" s="60"/>
      <c r="AL181" s="60"/>
      <c r="AM181" s="60"/>
      <c r="AN181" s="60"/>
      <c r="AO181" s="60"/>
      <c r="AP181" s="60"/>
      <c r="AQ181" s="60"/>
    </row>
    <row r="182" ht="15.75" customHeight="1">
      <c r="A182" s="14" t="s">
        <v>21</v>
      </c>
      <c r="B182" s="27">
        <v>46218.0</v>
      </c>
      <c r="C182" s="139" t="s">
        <v>840</v>
      </c>
      <c r="D182" s="107">
        <v>45426.0</v>
      </c>
      <c r="E182" s="53">
        <v>8.0</v>
      </c>
      <c r="F182" s="14" t="s">
        <v>841</v>
      </c>
      <c r="G182" s="79" t="s">
        <v>842</v>
      </c>
      <c r="H182" s="128" t="s">
        <v>843</v>
      </c>
      <c r="J182" s="18" t="s">
        <v>844</v>
      </c>
      <c r="M182" s="14" t="s">
        <v>32</v>
      </c>
      <c r="N182" s="66">
        <v>790000.0</v>
      </c>
      <c r="O182" s="19">
        <v>0.0</v>
      </c>
      <c r="P182" s="33">
        <f>N182*(SUMIF(PNL!$A$2,"PRST-GCP",PNL!$B$2))</f>
        <v>276500</v>
      </c>
      <c r="Q182" s="19">
        <f>(N182-O182-P182)*(SUMIF(PNL!$A$1,"PRST-BNS-SALES",PNL!$B$1))</f>
        <v>34918</v>
      </c>
      <c r="R182" s="14" t="s">
        <v>92</v>
      </c>
      <c r="S182" s="14" t="s">
        <v>845</v>
      </c>
      <c r="V182" s="55"/>
      <c r="W182" s="55"/>
      <c r="X182" s="56"/>
      <c r="Y182" s="23"/>
      <c r="Z182" s="53"/>
      <c r="AB182" s="59"/>
      <c r="AC182" s="60"/>
      <c r="AD182" s="60"/>
      <c r="AE182" s="60"/>
      <c r="AF182" s="60"/>
      <c r="AG182" s="60"/>
      <c r="AH182" s="60"/>
      <c r="AI182" s="60"/>
      <c r="AJ182" s="60"/>
      <c r="AK182" s="60"/>
      <c r="AL182" s="60"/>
      <c r="AM182" s="60"/>
      <c r="AN182" s="60"/>
      <c r="AO182" s="60"/>
      <c r="AP182" s="60"/>
      <c r="AQ182" s="60"/>
    </row>
    <row r="183" ht="15.75" customHeight="1">
      <c r="A183" s="14" t="s">
        <v>21</v>
      </c>
      <c r="B183" s="27">
        <v>45921.0</v>
      </c>
      <c r="C183" s="16" t="s">
        <v>846</v>
      </c>
      <c r="D183" s="107">
        <v>45432.0</v>
      </c>
      <c r="E183" s="53">
        <v>1.0</v>
      </c>
      <c r="F183" s="14" t="s">
        <v>847</v>
      </c>
      <c r="G183" s="137">
        <v>6.283114270497E12</v>
      </c>
      <c r="H183" s="31"/>
      <c r="I183" s="14" t="s">
        <v>848</v>
      </c>
      <c r="J183" s="18" t="s">
        <v>849</v>
      </c>
      <c r="M183" s="14" t="s">
        <v>33</v>
      </c>
      <c r="N183" s="66">
        <v>150000.0</v>
      </c>
      <c r="O183" s="19">
        <v>0.0</v>
      </c>
      <c r="P183" s="33">
        <f>N183*(SUMIF(PNL!$A$2,"PRST-GCP",PNL!$B$2))</f>
        <v>52500</v>
      </c>
      <c r="Q183" s="19">
        <f>(N183-O183-P183)*(SUMIF(PNL!$A$1,"PRST-BNS-SALES",PNL!$B$1))</f>
        <v>6630</v>
      </c>
      <c r="R183" s="14" t="s">
        <v>27</v>
      </c>
      <c r="S183" s="14" t="s">
        <v>28</v>
      </c>
      <c r="V183" s="55"/>
      <c r="W183" s="55"/>
      <c r="X183" s="56"/>
      <c r="Y183" s="23"/>
      <c r="Z183" s="53"/>
      <c r="AB183" s="59"/>
      <c r="AC183" s="60"/>
      <c r="AD183" s="60"/>
      <c r="AE183" s="60"/>
      <c r="AF183" s="60"/>
      <c r="AG183" s="60"/>
      <c r="AH183" s="60"/>
      <c r="AI183" s="60"/>
      <c r="AJ183" s="60"/>
      <c r="AK183" s="60"/>
      <c r="AL183" s="60"/>
      <c r="AM183" s="60"/>
      <c r="AN183" s="60"/>
      <c r="AO183" s="60"/>
      <c r="AP183" s="60"/>
      <c r="AQ183" s="60"/>
    </row>
    <row r="184" ht="15.75" customHeight="1">
      <c r="A184" s="14" t="s">
        <v>20</v>
      </c>
      <c r="B184" s="15"/>
      <c r="C184" s="16" t="s">
        <v>850</v>
      </c>
      <c r="D184" s="107">
        <v>45446.0</v>
      </c>
      <c r="E184" s="53">
        <v>10.0</v>
      </c>
      <c r="F184" s="14" t="s">
        <v>851</v>
      </c>
      <c r="G184" s="79" t="s">
        <v>852</v>
      </c>
      <c r="H184" s="31"/>
      <c r="J184" s="80" t="s">
        <v>853</v>
      </c>
      <c r="M184" s="14" t="s">
        <v>32</v>
      </c>
      <c r="N184" s="81">
        <v>1990000.0</v>
      </c>
      <c r="O184" s="19">
        <v>0.0</v>
      </c>
      <c r="P184" s="20">
        <v>750000.0</v>
      </c>
      <c r="Q184" s="19">
        <f>(N184-O184-P184)*(SUMIF(PNL!$A$1,"PRST-BNS-SALES",PNL!$B$1))</f>
        <v>84320</v>
      </c>
      <c r="R184" s="14" t="s">
        <v>27</v>
      </c>
      <c r="S184" s="14" t="s">
        <v>28</v>
      </c>
      <c r="V184" s="55"/>
      <c r="W184" s="55"/>
      <c r="X184" s="56"/>
      <c r="Y184" s="23"/>
      <c r="Z184" s="53"/>
      <c r="AB184" s="59"/>
      <c r="AC184" s="60"/>
      <c r="AD184" s="60"/>
      <c r="AE184" s="60"/>
      <c r="AF184" s="60"/>
      <c r="AG184" s="60"/>
      <c r="AH184" s="60"/>
      <c r="AI184" s="60"/>
      <c r="AJ184" s="60"/>
      <c r="AK184" s="60"/>
      <c r="AL184" s="60"/>
      <c r="AM184" s="60"/>
      <c r="AN184" s="60"/>
      <c r="AO184" s="60"/>
      <c r="AP184" s="60"/>
      <c r="AQ184" s="60"/>
    </row>
    <row r="185" ht="15.75" customHeight="1">
      <c r="A185" s="14" t="s">
        <v>20</v>
      </c>
      <c r="B185" s="15"/>
      <c r="C185" s="16" t="s">
        <v>854</v>
      </c>
      <c r="D185" s="107">
        <v>45462.0</v>
      </c>
      <c r="E185" s="53">
        <v>6.0</v>
      </c>
      <c r="F185" s="14" t="s">
        <v>855</v>
      </c>
      <c r="G185" s="79">
        <v>8.1266277174E10</v>
      </c>
      <c r="H185" s="31"/>
      <c r="I185" s="14" t="s">
        <v>856</v>
      </c>
      <c r="J185" s="80" t="s">
        <v>857</v>
      </c>
      <c r="M185" s="14" t="s">
        <v>31</v>
      </c>
      <c r="N185" s="81">
        <v>2240000.0</v>
      </c>
      <c r="O185" s="19">
        <v>0.0</v>
      </c>
      <c r="P185" s="20">
        <v>750000.0</v>
      </c>
      <c r="Q185" s="19">
        <f>(N185-O185-P185)*(SUMIF(PNL!$A$1,"PRST-BNS-SALES",PNL!$B$1))</f>
        <v>101320</v>
      </c>
      <c r="R185" s="14" t="s">
        <v>571</v>
      </c>
      <c r="S185" s="14" t="s">
        <v>571</v>
      </c>
      <c r="V185" s="55"/>
      <c r="W185" s="55"/>
      <c r="X185" s="56"/>
      <c r="Y185" s="23"/>
      <c r="Z185" s="53"/>
      <c r="AB185" s="59"/>
      <c r="AC185" s="60"/>
      <c r="AD185" s="60"/>
      <c r="AE185" s="60"/>
      <c r="AF185" s="60"/>
      <c r="AG185" s="60"/>
      <c r="AH185" s="60"/>
      <c r="AI185" s="60"/>
      <c r="AJ185" s="60"/>
      <c r="AK185" s="60"/>
      <c r="AL185" s="60"/>
      <c r="AM185" s="60"/>
      <c r="AN185" s="60"/>
      <c r="AO185" s="60"/>
      <c r="AP185" s="60"/>
      <c r="AQ185" s="60"/>
    </row>
    <row r="186" ht="15.75" customHeight="1">
      <c r="A186" s="14" t="s">
        <v>21</v>
      </c>
      <c r="B186" s="27">
        <v>46021.0</v>
      </c>
      <c r="C186" s="16" t="s">
        <v>858</v>
      </c>
      <c r="D186" s="107">
        <v>45472.0</v>
      </c>
      <c r="E186" s="53">
        <v>4.0</v>
      </c>
      <c r="F186" s="14" t="s">
        <v>859</v>
      </c>
      <c r="G186" s="79" t="s">
        <v>860</v>
      </c>
      <c r="H186" s="31"/>
      <c r="J186" s="18" t="s">
        <v>861</v>
      </c>
      <c r="M186" s="14" t="s">
        <v>33</v>
      </c>
      <c r="N186" s="66">
        <v>99000.0</v>
      </c>
      <c r="O186" s="19">
        <v>0.0</v>
      </c>
      <c r="P186" s="33">
        <f>N186*(SUMIF(PNL!$A$2,"PRST-GCP",PNL!$B$2))</f>
        <v>34650</v>
      </c>
      <c r="Q186" s="19">
        <f>(N186-O186-P186)*(SUMIF(PNL!$A$1,"PRST-BNS-SALES",PNL!$B$1))</f>
        <v>4375.8</v>
      </c>
      <c r="R186" s="14" t="s">
        <v>28</v>
      </c>
      <c r="S186" s="14" t="s">
        <v>27</v>
      </c>
      <c r="V186" s="55"/>
      <c r="W186" s="55"/>
      <c r="X186" s="56"/>
      <c r="Y186" s="23"/>
      <c r="Z186" s="53"/>
      <c r="AB186" s="59"/>
      <c r="AC186" s="60"/>
      <c r="AD186" s="60"/>
      <c r="AE186" s="60"/>
      <c r="AF186" s="60"/>
      <c r="AG186" s="60"/>
      <c r="AH186" s="60"/>
      <c r="AI186" s="60"/>
      <c r="AJ186" s="60"/>
      <c r="AK186" s="60"/>
      <c r="AL186" s="60"/>
      <c r="AM186" s="60"/>
      <c r="AN186" s="60"/>
      <c r="AO186" s="60"/>
      <c r="AP186" s="60"/>
      <c r="AQ186" s="60"/>
    </row>
    <row r="187" ht="15.75" customHeight="1">
      <c r="A187" s="14" t="s">
        <v>21</v>
      </c>
      <c r="B187" s="27">
        <v>46270.0</v>
      </c>
      <c r="C187" s="16" t="s">
        <v>862</v>
      </c>
      <c r="D187" s="107">
        <v>45478.0</v>
      </c>
      <c r="E187" s="53">
        <v>3.0</v>
      </c>
      <c r="F187" s="14" t="s">
        <v>755</v>
      </c>
      <c r="G187" s="79" t="s">
        <v>756</v>
      </c>
      <c r="H187" s="31"/>
      <c r="J187" s="80" t="s">
        <v>863</v>
      </c>
      <c r="M187" s="14" t="s">
        <v>31</v>
      </c>
      <c r="N187" s="81">
        <v>990000.0</v>
      </c>
      <c r="O187" s="19">
        <v>0.0</v>
      </c>
      <c r="P187" s="33">
        <f>N187*(SUMIF(PNL!$A$2,"PRST-GCP",PNL!$B$2))</f>
        <v>346500</v>
      </c>
      <c r="Q187" s="19">
        <f>(N187-O187-P187)*(SUMIF(PNL!$A$1,"PRST-BNS-SALES",PNL!$B$1))</f>
        <v>43758</v>
      </c>
      <c r="R187" s="90" t="s">
        <v>612</v>
      </c>
      <c r="S187" s="90" t="s">
        <v>613</v>
      </c>
      <c r="V187" s="55"/>
      <c r="W187" s="55"/>
      <c r="X187" s="56"/>
      <c r="Y187" s="23"/>
      <c r="Z187" s="53"/>
      <c r="AB187" s="59"/>
      <c r="AC187" s="60"/>
      <c r="AD187" s="60"/>
      <c r="AE187" s="60"/>
      <c r="AF187" s="60"/>
      <c r="AG187" s="60"/>
      <c r="AH187" s="60"/>
      <c r="AI187" s="60"/>
      <c r="AJ187" s="60"/>
      <c r="AK187" s="60"/>
      <c r="AL187" s="60"/>
      <c r="AM187" s="60"/>
      <c r="AN187" s="60"/>
      <c r="AO187" s="60"/>
      <c r="AP187" s="60"/>
      <c r="AQ187" s="60"/>
    </row>
    <row r="188" ht="15.75" customHeight="1">
      <c r="A188" s="14" t="s">
        <v>20</v>
      </c>
      <c r="B188" s="15"/>
      <c r="C188" s="16" t="s">
        <v>864</v>
      </c>
      <c r="D188" s="107">
        <v>45486.0</v>
      </c>
      <c r="E188" s="53">
        <v>12.0</v>
      </c>
      <c r="F188" s="14" t="s">
        <v>865</v>
      </c>
      <c r="G188" s="14" t="s">
        <v>866</v>
      </c>
      <c r="H188" s="31"/>
      <c r="I188" s="14" t="s">
        <v>867</v>
      </c>
      <c r="J188" s="48" t="s">
        <v>868</v>
      </c>
      <c r="M188" s="14" t="s">
        <v>33</v>
      </c>
      <c r="N188" s="81">
        <v>2090000.0</v>
      </c>
      <c r="O188" s="19">
        <v>0.0</v>
      </c>
      <c r="P188" s="20">
        <v>750000.0</v>
      </c>
      <c r="Q188" s="19">
        <f>(N188-O188-P188)*(SUMIF(PNL!$A$1,"PRST-BNS-SALES",PNL!$B$1))</f>
        <v>91120</v>
      </c>
      <c r="R188" s="90" t="s">
        <v>227</v>
      </c>
      <c r="S188" s="14" t="s">
        <v>481</v>
      </c>
      <c r="V188" s="55"/>
      <c r="W188" s="55"/>
      <c r="X188" s="56"/>
      <c r="Y188" s="23"/>
      <c r="Z188" s="53"/>
      <c r="AB188" s="59"/>
      <c r="AC188" s="60"/>
      <c r="AD188" s="60"/>
      <c r="AE188" s="60"/>
      <c r="AF188" s="60"/>
      <c r="AG188" s="60"/>
      <c r="AH188" s="60"/>
      <c r="AI188" s="60"/>
      <c r="AJ188" s="60"/>
      <c r="AK188" s="60"/>
      <c r="AL188" s="60"/>
      <c r="AM188" s="60"/>
      <c r="AN188" s="60"/>
      <c r="AO188" s="60"/>
      <c r="AP188" s="60"/>
      <c r="AQ188" s="60"/>
    </row>
    <row r="189" ht="15.75" customHeight="1">
      <c r="A189" s="14" t="s">
        <v>20</v>
      </c>
      <c r="B189" s="15"/>
      <c r="C189" s="16" t="s">
        <v>869</v>
      </c>
      <c r="D189" s="107">
        <v>45490.0</v>
      </c>
      <c r="E189" s="53">
        <v>3.0</v>
      </c>
      <c r="F189" s="14" t="s">
        <v>755</v>
      </c>
      <c r="G189" s="79" t="s">
        <v>756</v>
      </c>
      <c r="H189" s="31" t="s">
        <v>870</v>
      </c>
      <c r="J189" s="18" t="s">
        <v>871</v>
      </c>
      <c r="M189" s="14" t="s">
        <v>31</v>
      </c>
      <c r="N189" s="66">
        <v>1990000.0</v>
      </c>
      <c r="O189" s="19">
        <v>0.0</v>
      </c>
      <c r="P189" s="20">
        <v>750000.0</v>
      </c>
      <c r="Q189" s="19">
        <f>(N189-O189-P189)*(SUMIF(PNL!$A$1,"PRST-BNS-SALES",PNL!$B$1))</f>
        <v>84320</v>
      </c>
      <c r="R189" s="90" t="s">
        <v>872</v>
      </c>
      <c r="S189" s="90" t="s">
        <v>873</v>
      </c>
      <c r="V189" s="55"/>
      <c r="W189" s="55"/>
      <c r="X189" s="56"/>
      <c r="Y189" s="23"/>
      <c r="Z189" s="53"/>
      <c r="AB189" s="59"/>
      <c r="AC189" s="60"/>
      <c r="AD189" s="60"/>
      <c r="AE189" s="60"/>
      <c r="AF189" s="60"/>
      <c r="AG189" s="60"/>
      <c r="AH189" s="60"/>
      <c r="AI189" s="60"/>
      <c r="AJ189" s="60"/>
      <c r="AK189" s="60"/>
      <c r="AL189" s="60"/>
      <c r="AM189" s="60"/>
      <c r="AN189" s="60"/>
      <c r="AO189" s="60"/>
      <c r="AP189" s="60"/>
      <c r="AQ189" s="60"/>
    </row>
    <row r="190" ht="15.75" customHeight="1">
      <c r="A190" s="14" t="s">
        <v>21</v>
      </c>
      <c r="B190" s="27">
        <v>46047.0</v>
      </c>
      <c r="C190" s="16" t="s">
        <v>874</v>
      </c>
      <c r="D190" s="107">
        <v>45497.0</v>
      </c>
      <c r="E190" s="53">
        <v>2.0</v>
      </c>
      <c r="F190" s="14" t="s">
        <v>875</v>
      </c>
      <c r="G190" s="79" t="s">
        <v>876</v>
      </c>
      <c r="H190" s="31"/>
      <c r="I190" s="14" t="s">
        <v>676</v>
      </c>
      <c r="J190" s="80" t="s">
        <v>877</v>
      </c>
      <c r="M190" s="14" t="s">
        <v>31</v>
      </c>
      <c r="N190" s="81">
        <v>1140000.0</v>
      </c>
      <c r="O190" s="19">
        <v>0.0</v>
      </c>
      <c r="P190" s="33">
        <f>N190*(SUMIF(PNL!$A$2,"PRST-GCP",PNL!$B$2))</f>
        <v>399000</v>
      </c>
      <c r="Q190" s="19">
        <f>(N190-O190-P190)*(SUMIF(PNL!$A$1,"PRST-BNS-SALES",PNL!$B$1))</f>
        <v>50388</v>
      </c>
      <c r="R190" s="34"/>
      <c r="S190" s="34"/>
      <c r="V190" s="55"/>
      <c r="W190" s="55"/>
      <c r="X190" s="56"/>
      <c r="Y190" s="23"/>
      <c r="Z190" s="53"/>
      <c r="AB190" s="59"/>
      <c r="AC190" s="60"/>
      <c r="AD190" s="60"/>
      <c r="AE190" s="60"/>
      <c r="AF190" s="60"/>
      <c r="AG190" s="60"/>
      <c r="AH190" s="60"/>
      <c r="AI190" s="60"/>
      <c r="AJ190" s="60"/>
      <c r="AK190" s="60"/>
      <c r="AL190" s="60"/>
      <c r="AM190" s="60"/>
      <c r="AN190" s="60"/>
      <c r="AO190" s="60"/>
      <c r="AP190" s="60"/>
      <c r="AQ190" s="60"/>
    </row>
    <row r="191" ht="15.75" customHeight="1">
      <c r="A191" s="14" t="s">
        <v>20</v>
      </c>
      <c r="B191" s="15"/>
      <c r="C191" s="51" t="s">
        <v>878</v>
      </c>
      <c r="D191" s="107">
        <v>45526.0</v>
      </c>
      <c r="E191" s="53">
        <v>10.0</v>
      </c>
      <c r="F191" s="14" t="s">
        <v>879</v>
      </c>
      <c r="G191" s="79" t="s">
        <v>880</v>
      </c>
      <c r="H191" s="31"/>
      <c r="J191" s="48" t="s">
        <v>881</v>
      </c>
      <c r="M191" s="14" t="s">
        <v>33</v>
      </c>
      <c r="N191" s="81">
        <v>9090000.0</v>
      </c>
      <c r="O191" s="19">
        <v>0.0</v>
      </c>
      <c r="P191" s="20">
        <v>0.0</v>
      </c>
      <c r="Q191" s="19">
        <f>(N191-O191-P191)*(SUMIF(PNL!$A$1,"PRST-BNS-SALES",PNL!$B$1))</f>
        <v>618120</v>
      </c>
      <c r="R191" s="90" t="s">
        <v>227</v>
      </c>
      <c r="S191" s="14" t="s">
        <v>882</v>
      </c>
      <c r="V191" s="55"/>
      <c r="W191" s="55"/>
      <c r="X191" s="56"/>
      <c r="Y191" s="23"/>
      <c r="Z191" s="53"/>
      <c r="AB191" s="59"/>
      <c r="AC191" s="60"/>
      <c r="AD191" s="60"/>
      <c r="AE191" s="60"/>
      <c r="AF191" s="60"/>
      <c r="AG191" s="60"/>
      <c r="AH191" s="60"/>
      <c r="AI191" s="60"/>
      <c r="AJ191" s="60"/>
      <c r="AK191" s="60"/>
      <c r="AL191" s="60"/>
      <c r="AM191" s="60"/>
      <c r="AN191" s="60"/>
      <c r="AO191" s="60"/>
      <c r="AP191" s="60"/>
      <c r="AQ191" s="60"/>
    </row>
    <row r="192" ht="15.75" customHeight="1">
      <c r="A192" s="14" t="s">
        <v>21</v>
      </c>
      <c r="B192" s="27">
        <v>46013.0</v>
      </c>
      <c r="C192" s="51" t="s">
        <v>883</v>
      </c>
      <c r="D192" s="106">
        <v>45218.0</v>
      </c>
      <c r="E192" s="53"/>
      <c r="F192" s="90" t="s">
        <v>884</v>
      </c>
      <c r="G192" s="79"/>
      <c r="H192" s="140"/>
      <c r="I192" s="14" t="s">
        <v>885</v>
      </c>
      <c r="J192" s="18" t="s">
        <v>886</v>
      </c>
      <c r="M192" s="14" t="s">
        <v>30</v>
      </c>
      <c r="N192" s="66">
        <v>890000.0</v>
      </c>
      <c r="O192" s="19">
        <v>0.0</v>
      </c>
      <c r="P192" s="33">
        <f>N192*(SUMIF(PNL!$A$2,"PRST-GCP",PNL!$B$2))</f>
        <v>311500</v>
      </c>
      <c r="Q192" s="19">
        <f>(N192-O192-P192)*(SUMIF(PNL!$A$1,"PRST-BNS-SALES",PNL!$B$1))</f>
        <v>39338</v>
      </c>
      <c r="R192" s="14" t="s">
        <v>92</v>
      </c>
      <c r="S192" s="14" t="s">
        <v>385</v>
      </c>
      <c r="V192" s="55"/>
      <c r="W192" s="55"/>
      <c r="X192" s="56"/>
      <c r="Y192" s="23"/>
      <c r="Z192" s="53"/>
      <c r="AB192" s="59"/>
      <c r="AC192" s="60"/>
      <c r="AD192" s="60"/>
      <c r="AE192" s="60"/>
      <c r="AF192" s="60"/>
      <c r="AG192" s="60"/>
      <c r="AH192" s="60"/>
      <c r="AI192" s="60"/>
      <c r="AJ192" s="60"/>
    </row>
    <row r="193" ht="15.75" customHeight="1">
      <c r="A193" s="14" t="s">
        <v>20</v>
      </c>
      <c r="B193" s="15"/>
      <c r="C193" s="51" t="s">
        <v>887</v>
      </c>
      <c r="D193" s="114">
        <v>45571.0</v>
      </c>
      <c r="E193" s="53"/>
      <c r="F193" s="90" t="s">
        <v>888</v>
      </c>
      <c r="G193" s="141" t="s">
        <v>889</v>
      </c>
      <c r="H193" s="31"/>
      <c r="J193" s="80" t="s">
        <v>890</v>
      </c>
      <c r="M193" s="90" t="s">
        <v>32</v>
      </c>
      <c r="N193" s="81">
        <v>3840000.0</v>
      </c>
      <c r="O193" s="19">
        <v>0.0</v>
      </c>
      <c r="P193" s="20">
        <v>750000.0</v>
      </c>
      <c r="Q193" s="19">
        <f>(N193-O193-P193)*(SUMIF(PNL!$A$1,"PRST-BNS-SALES",PNL!$B$1))</f>
        <v>210120</v>
      </c>
      <c r="R193" s="90" t="s">
        <v>27</v>
      </c>
      <c r="S193" s="90" t="s">
        <v>28</v>
      </c>
      <c r="V193" s="55"/>
      <c r="W193" s="55"/>
      <c r="X193" s="56"/>
      <c r="Y193" s="23"/>
      <c r="Z193" s="53"/>
      <c r="AB193" s="59"/>
      <c r="AC193" s="60"/>
      <c r="AD193" s="60"/>
      <c r="AE193" s="60"/>
      <c r="AF193" s="60"/>
      <c r="AG193" s="60"/>
      <c r="AH193" s="60"/>
      <c r="AI193" s="60"/>
      <c r="AJ193" s="60"/>
      <c r="AK193" s="60"/>
      <c r="AL193" s="60"/>
      <c r="AM193" s="60"/>
      <c r="AN193" s="60"/>
      <c r="AO193" s="60"/>
      <c r="AP193" s="60"/>
      <c r="AQ193" s="60"/>
    </row>
    <row r="194" ht="15.75" customHeight="1">
      <c r="A194" s="142" t="s">
        <v>20</v>
      </c>
      <c r="B194" s="15"/>
      <c r="C194" s="87" t="s">
        <v>891</v>
      </c>
      <c r="D194" s="143">
        <v>45597.0</v>
      </c>
      <c r="E194" s="53"/>
      <c r="F194" s="92" t="s">
        <v>892</v>
      </c>
      <c r="G194" s="93" t="s">
        <v>893</v>
      </c>
      <c r="H194" s="31"/>
      <c r="I194" s="92" t="s">
        <v>867</v>
      </c>
      <c r="J194" s="48" t="s">
        <v>815</v>
      </c>
      <c r="M194" s="90" t="s">
        <v>33</v>
      </c>
      <c r="N194" s="81">
        <v>2140000.0</v>
      </c>
      <c r="O194" s="19">
        <v>0.0</v>
      </c>
      <c r="P194" s="20">
        <v>750000.0</v>
      </c>
      <c r="Q194" s="19">
        <f>(N194-O194-P194)*(SUMIF(PNL!$A$1,"PRST-BNS-SALES",PNL!$B$1))</f>
        <v>94520</v>
      </c>
      <c r="R194" s="92" t="s">
        <v>591</v>
      </c>
      <c r="S194" s="92" t="s">
        <v>894</v>
      </c>
      <c r="V194" s="55"/>
      <c r="W194" s="55"/>
      <c r="X194" s="56"/>
      <c r="Y194" s="23"/>
      <c r="Z194" s="53"/>
      <c r="AB194" s="59"/>
      <c r="AC194" s="60"/>
      <c r="AD194" s="60"/>
      <c r="AE194" s="60"/>
      <c r="AF194" s="60"/>
      <c r="AG194" s="60"/>
      <c r="AH194" s="60"/>
      <c r="AI194" s="60"/>
      <c r="AJ194" s="60"/>
      <c r="AK194" s="60"/>
      <c r="AL194" s="60"/>
      <c r="AM194" s="60"/>
      <c r="AN194" s="60"/>
      <c r="AO194" s="60"/>
      <c r="AP194" s="60"/>
      <c r="AQ194" s="60"/>
    </row>
    <row r="195" ht="15.75" customHeight="1">
      <c r="A195" s="142" t="s">
        <v>20</v>
      </c>
      <c r="C195" s="87" t="s">
        <v>895</v>
      </c>
      <c r="D195" s="143">
        <v>45547.0</v>
      </c>
      <c r="E195" s="53"/>
      <c r="F195" s="92" t="s">
        <v>896</v>
      </c>
      <c r="G195" s="93" t="s">
        <v>897</v>
      </c>
      <c r="H195" s="31"/>
      <c r="I195" s="94"/>
      <c r="J195" s="48" t="s">
        <v>898</v>
      </c>
      <c r="M195" s="90" t="s">
        <v>33</v>
      </c>
      <c r="N195" s="81">
        <v>3090000.0</v>
      </c>
      <c r="O195" s="19">
        <v>0.0</v>
      </c>
      <c r="P195" s="20">
        <v>750000.0</v>
      </c>
      <c r="Q195" s="19">
        <f>(N195-O195-P195)*(SUMIF(PNL!$A$1,"PRST-BNS-SALES",PNL!$B$1))</f>
        <v>159120</v>
      </c>
      <c r="R195" s="92" t="s">
        <v>591</v>
      </c>
      <c r="S195" s="92" t="s">
        <v>894</v>
      </c>
      <c r="V195" s="55"/>
      <c r="W195" s="55"/>
      <c r="X195" s="56"/>
      <c r="Y195" s="23"/>
      <c r="Z195" s="53"/>
      <c r="AB195" s="59"/>
      <c r="AC195" s="60"/>
      <c r="AD195" s="60"/>
      <c r="AE195" s="60"/>
      <c r="AF195" s="60"/>
      <c r="AG195" s="60"/>
      <c r="AH195" s="60"/>
      <c r="AI195" s="60"/>
      <c r="AJ195" s="60"/>
      <c r="AK195" s="60"/>
      <c r="AL195" s="60"/>
      <c r="AM195" s="60"/>
      <c r="AN195" s="60"/>
      <c r="AO195" s="60"/>
      <c r="AP195" s="60"/>
      <c r="AQ195" s="60"/>
    </row>
    <row r="196" ht="15.75" customHeight="1">
      <c r="A196" s="87" t="s">
        <v>21</v>
      </c>
      <c r="B196" s="27">
        <v>45991.0</v>
      </c>
      <c r="C196" s="87" t="s">
        <v>899</v>
      </c>
      <c r="D196" s="143">
        <v>45558.0</v>
      </c>
      <c r="E196" s="53"/>
      <c r="F196" s="92" t="s">
        <v>755</v>
      </c>
      <c r="G196" s="93" t="s">
        <v>900</v>
      </c>
      <c r="H196" s="31"/>
      <c r="I196" s="94"/>
      <c r="J196" s="48" t="s">
        <v>901</v>
      </c>
      <c r="M196" s="90" t="s">
        <v>33</v>
      </c>
      <c r="N196" s="81">
        <v>490000.0</v>
      </c>
      <c r="O196" s="19">
        <v>0.0</v>
      </c>
      <c r="P196" s="33">
        <f>N196*(SUMIF(PNL!$A$2,"PRST-GCP",PNL!$B$2))</f>
        <v>171500</v>
      </c>
      <c r="Q196" s="19">
        <f>(N196-O196-P196)*(SUMIF(PNL!$A$1,"PRST-BNS-SALES",PNL!$B$1))</f>
        <v>21658</v>
      </c>
      <c r="R196" s="92" t="s">
        <v>27</v>
      </c>
      <c r="S196" s="92" t="s">
        <v>28</v>
      </c>
      <c r="V196" s="55"/>
      <c r="W196" s="55"/>
      <c r="X196" s="56"/>
      <c r="Y196" s="23"/>
      <c r="Z196" s="53"/>
      <c r="AB196" s="59"/>
      <c r="AC196" s="60"/>
      <c r="AD196" s="60"/>
      <c r="AE196" s="60"/>
      <c r="AF196" s="60"/>
      <c r="AG196" s="60"/>
      <c r="AH196" s="60"/>
      <c r="AI196" s="60"/>
      <c r="AJ196" s="60"/>
      <c r="AK196" s="60"/>
      <c r="AL196" s="60"/>
      <c r="AM196" s="60"/>
      <c r="AN196" s="60"/>
      <c r="AO196" s="60"/>
      <c r="AP196" s="60"/>
      <c r="AQ196" s="60"/>
    </row>
    <row r="197" ht="15.75" customHeight="1">
      <c r="A197" s="92" t="s">
        <v>21</v>
      </c>
      <c r="B197" s="27">
        <v>45910.0</v>
      </c>
      <c r="C197" s="87" t="s">
        <v>902</v>
      </c>
      <c r="D197" s="143">
        <v>45544.0</v>
      </c>
      <c r="E197" s="53"/>
      <c r="F197" s="92" t="s">
        <v>903</v>
      </c>
      <c r="G197" s="93" t="s">
        <v>904</v>
      </c>
      <c r="H197" s="31"/>
      <c r="I197" s="94"/>
      <c r="J197" s="48" t="s">
        <v>905</v>
      </c>
      <c r="M197" s="90" t="s">
        <v>33</v>
      </c>
      <c r="N197" s="81">
        <v>49000.0</v>
      </c>
      <c r="O197" s="19">
        <v>0.0</v>
      </c>
      <c r="P197" s="33">
        <f>N197*(SUMIF(PNL!$A$2,"PRST-GCP",PNL!$B$2))</f>
        <v>17150</v>
      </c>
      <c r="Q197" s="19">
        <f>(N197-O197-P197)*(SUMIF(PNL!$A$1,"PRST-BNS-SALES",PNL!$B$1))</f>
        <v>2165.8</v>
      </c>
      <c r="R197" s="92" t="s">
        <v>92</v>
      </c>
      <c r="S197" s="92" t="s">
        <v>906</v>
      </c>
      <c r="V197" s="55"/>
      <c r="W197" s="55"/>
      <c r="X197" s="56"/>
      <c r="Y197" s="23"/>
      <c r="Z197" s="53"/>
      <c r="AB197" s="59"/>
      <c r="AC197" s="60"/>
      <c r="AD197" s="60"/>
      <c r="AE197" s="60"/>
      <c r="AF197" s="60"/>
      <c r="AG197" s="60"/>
      <c r="AH197" s="60"/>
      <c r="AI197" s="60"/>
      <c r="AJ197" s="60"/>
      <c r="AK197" s="60"/>
      <c r="AL197" s="60"/>
      <c r="AM197" s="60"/>
      <c r="AN197" s="60"/>
      <c r="AO197" s="60"/>
      <c r="AP197" s="60"/>
      <c r="AQ197" s="60"/>
    </row>
    <row r="198" ht="15.75" customHeight="1">
      <c r="A198" s="142" t="s">
        <v>20</v>
      </c>
      <c r="B198" s="15"/>
      <c r="C198" s="87" t="s">
        <v>907</v>
      </c>
      <c r="D198" s="143">
        <v>45562.0</v>
      </c>
      <c r="E198" s="53"/>
      <c r="F198" s="92" t="s">
        <v>908</v>
      </c>
      <c r="G198" s="93" t="s">
        <v>909</v>
      </c>
      <c r="H198" s="31"/>
      <c r="I198" s="94"/>
      <c r="J198" s="48" t="s">
        <v>910</v>
      </c>
      <c r="M198" s="90" t="s">
        <v>33</v>
      </c>
      <c r="N198" s="81">
        <v>2140000.0</v>
      </c>
      <c r="O198" s="19">
        <v>0.0</v>
      </c>
      <c r="P198" s="20">
        <v>750000.0</v>
      </c>
      <c r="Q198" s="19">
        <f>(N198-O198-P198)*(SUMIF(PNL!$A$1,"PRST-BNS-SALES",PNL!$B$1))</f>
        <v>94520</v>
      </c>
      <c r="R198" s="92" t="s">
        <v>911</v>
      </c>
      <c r="S198" s="92" t="s">
        <v>912</v>
      </c>
      <c r="V198" s="55"/>
      <c r="W198" s="55"/>
      <c r="X198" s="56"/>
      <c r="Y198" s="23"/>
      <c r="Z198" s="53"/>
      <c r="AB198" s="59"/>
      <c r="AC198" s="60"/>
      <c r="AD198" s="60"/>
      <c r="AE198" s="60"/>
      <c r="AF198" s="60"/>
      <c r="AG198" s="60"/>
      <c r="AH198" s="60"/>
      <c r="AI198" s="60"/>
      <c r="AJ198" s="60"/>
      <c r="AK198" s="60"/>
      <c r="AL198" s="60"/>
      <c r="AM198" s="60"/>
      <c r="AN198" s="60"/>
      <c r="AO198" s="60"/>
      <c r="AP198" s="60"/>
      <c r="AQ198" s="60"/>
    </row>
    <row r="199" ht="15.75" customHeight="1">
      <c r="A199" s="142" t="s">
        <v>20</v>
      </c>
      <c r="B199" s="27">
        <v>45941.0</v>
      </c>
      <c r="C199" s="87" t="s">
        <v>913</v>
      </c>
      <c r="D199" s="144">
        <v>45576.0</v>
      </c>
      <c r="E199" s="53"/>
      <c r="F199" s="92" t="s">
        <v>914</v>
      </c>
      <c r="G199" s="92" t="s">
        <v>915</v>
      </c>
      <c r="H199" s="31"/>
      <c r="I199" s="94"/>
      <c r="J199" s="48" t="s">
        <v>916</v>
      </c>
      <c r="M199" s="90" t="s">
        <v>33</v>
      </c>
      <c r="N199" s="81">
        <v>2040000.0</v>
      </c>
      <c r="O199" s="19">
        <v>0.0</v>
      </c>
      <c r="P199" s="20">
        <v>750000.0</v>
      </c>
      <c r="Q199" s="19">
        <f>(N199-O199-P199)*(SUMIF(PNL!$A$1,"PRST-BNS-SALES",PNL!$B$1))</f>
        <v>87720</v>
      </c>
      <c r="R199" s="92" t="s">
        <v>27</v>
      </c>
      <c r="S199" s="92" t="s">
        <v>118</v>
      </c>
      <c r="V199" s="55"/>
      <c r="W199" s="55"/>
      <c r="X199" s="56"/>
      <c r="Y199" s="23"/>
      <c r="Z199" s="53"/>
      <c r="AB199" s="59"/>
      <c r="AC199" s="60"/>
      <c r="AD199" s="60"/>
      <c r="AE199" s="60"/>
      <c r="AF199" s="60"/>
      <c r="AG199" s="60"/>
      <c r="AH199" s="60"/>
      <c r="AI199" s="60"/>
      <c r="AJ199" s="60"/>
      <c r="AK199" s="60"/>
      <c r="AL199" s="60"/>
      <c r="AM199" s="60"/>
      <c r="AN199" s="60"/>
      <c r="AO199" s="60"/>
      <c r="AP199" s="60"/>
      <c r="AQ199" s="60"/>
    </row>
    <row r="200" ht="15.75" customHeight="1">
      <c r="A200" s="142" t="s">
        <v>20</v>
      </c>
      <c r="B200" s="27">
        <v>45957.0</v>
      </c>
      <c r="C200" s="87" t="s">
        <v>917</v>
      </c>
      <c r="D200" s="144">
        <v>45590.0</v>
      </c>
      <c r="E200" s="53"/>
      <c r="F200" s="92" t="s">
        <v>918</v>
      </c>
      <c r="G200" s="145" t="s">
        <v>919</v>
      </c>
      <c r="H200" s="31"/>
      <c r="I200" s="94"/>
      <c r="J200" s="48" t="s">
        <v>920</v>
      </c>
      <c r="M200" s="90" t="s">
        <v>33</v>
      </c>
      <c r="N200" s="81">
        <v>2990000.0</v>
      </c>
      <c r="O200" s="19">
        <v>0.0</v>
      </c>
      <c r="P200" s="33">
        <f>N200*(SUMIF(PNL!$A$2,"PRST-GCP",PNL!$B$2))</f>
        <v>1046500</v>
      </c>
      <c r="Q200" s="19">
        <f>(N200-O200-P200)*(SUMIF(PNL!$A$1,"PRST-BNS-SALES",PNL!$B$1))</f>
        <v>132158</v>
      </c>
      <c r="R200" s="92" t="s">
        <v>911</v>
      </c>
      <c r="S200" s="92" t="s">
        <v>882</v>
      </c>
      <c r="V200" s="55"/>
      <c r="W200" s="55"/>
      <c r="X200" s="56"/>
      <c r="Y200" s="23"/>
      <c r="Z200" s="53"/>
      <c r="AB200" s="59"/>
      <c r="AC200" s="60"/>
      <c r="AD200" s="60"/>
      <c r="AE200" s="60"/>
      <c r="AF200" s="60"/>
      <c r="AG200" s="60"/>
      <c r="AH200" s="60"/>
      <c r="AI200" s="60"/>
      <c r="AJ200" s="60"/>
      <c r="AK200" s="60"/>
      <c r="AL200" s="60"/>
      <c r="AM200" s="60"/>
      <c r="AN200" s="60"/>
      <c r="AO200" s="60"/>
      <c r="AP200" s="60"/>
      <c r="AQ200" s="60"/>
    </row>
    <row r="201" ht="15.75" customHeight="1">
      <c r="A201" s="142" t="s">
        <v>20</v>
      </c>
      <c r="B201" s="15"/>
      <c r="C201" s="87" t="s">
        <v>921</v>
      </c>
      <c r="D201" s="144">
        <v>45639.0</v>
      </c>
      <c r="E201" s="53"/>
      <c r="F201" s="92" t="s">
        <v>922</v>
      </c>
      <c r="G201" s="93" t="s">
        <v>923</v>
      </c>
      <c r="H201" s="31"/>
      <c r="I201" s="94"/>
      <c r="J201" s="48" t="s">
        <v>924</v>
      </c>
      <c r="M201" s="90" t="s">
        <v>33</v>
      </c>
      <c r="N201" s="81">
        <v>2140000.0</v>
      </c>
      <c r="O201" s="19">
        <v>0.0</v>
      </c>
      <c r="P201" s="20">
        <v>750000.0</v>
      </c>
      <c r="Q201" s="19">
        <f>(N201-O201-P201)*(SUMIF(PNL!$A$1,"PRST-BNS-SALES",PNL!$B$1))</f>
        <v>94520</v>
      </c>
      <c r="R201" s="92" t="s">
        <v>795</v>
      </c>
      <c r="S201" s="92" t="s">
        <v>796</v>
      </c>
      <c r="V201" s="55"/>
      <c r="W201" s="55"/>
      <c r="X201" s="56"/>
      <c r="Y201" s="23"/>
      <c r="Z201" s="53"/>
      <c r="AB201" s="59"/>
      <c r="AC201" s="60"/>
      <c r="AD201" s="60"/>
      <c r="AE201" s="60"/>
      <c r="AF201" s="60"/>
      <c r="AG201" s="60"/>
      <c r="AH201" s="60"/>
      <c r="AI201" s="60"/>
      <c r="AJ201" s="60"/>
      <c r="AK201" s="60"/>
      <c r="AL201" s="60"/>
      <c r="AM201" s="60"/>
      <c r="AN201" s="60"/>
      <c r="AO201" s="60"/>
      <c r="AP201" s="60"/>
      <c r="AQ201" s="60"/>
    </row>
    <row r="202" ht="15.75" customHeight="1">
      <c r="A202" s="142" t="s">
        <v>20</v>
      </c>
      <c r="B202" s="15"/>
      <c r="C202" s="87" t="s">
        <v>925</v>
      </c>
      <c r="D202" s="146">
        <v>45644.0</v>
      </c>
      <c r="E202" s="53"/>
      <c r="F202" s="92" t="s">
        <v>926</v>
      </c>
      <c r="G202" s="93" t="s">
        <v>927</v>
      </c>
      <c r="H202" s="31"/>
      <c r="I202" s="94"/>
      <c r="J202" s="48" t="s">
        <v>928</v>
      </c>
      <c r="M202" s="90" t="s">
        <v>33</v>
      </c>
      <c r="N202" s="81">
        <v>3290000.0</v>
      </c>
      <c r="O202" s="19">
        <v>0.0</v>
      </c>
      <c r="P202" s="20">
        <v>750000.0</v>
      </c>
      <c r="Q202" s="19">
        <f>(N202-O202-P202)*(SUMIF(PNL!$A$1,"PRST-BNS-SALES",PNL!$B$1))</f>
        <v>172720</v>
      </c>
      <c r="R202" s="92" t="s">
        <v>911</v>
      </c>
      <c r="S202" s="92" t="s">
        <v>912</v>
      </c>
      <c r="V202" s="55"/>
      <c r="W202" s="55"/>
      <c r="X202" s="56"/>
      <c r="Y202" s="23"/>
      <c r="Z202" s="53"/>
      <c r="AB202" s="59"/>
      <c r="AC202" s="60"/>
      <c r="AD202" s="60"/>
      <c r="AE202" s="60"/>
      <c r="AF202" s="60"/>
      <c r="AG202" s="60"/>
      <c r="AH202" s="60"/>
      <c r="AI202" s="60"/>
      <c r="AJ202" s="60"/>
      <c r="AK202" s="60"/>
      <c r="AL202" s="60"/>
      <c r="AM202" s="60"/>
      <c r="AN202" s="60"/>
      <c r="AO202" s="60"/>
      <c r="AP202" s="60"/>
      <c r="AQ202" s="60"/>
    </row>
    <row r="203" ht="15.75" customHeight="1">
      <c r="A203" s="90" t="s">
        <v>21</v>
      </c>
      <c r="B203" s="27">
        <v>45935.0</v>
      </c>
      <c r="C203" s="51" t="s">
        <v>929</v>
      </c>
      <c r="D203" s="114">
        <v>45541.0</v>
      </c>
      <c r="E203" s="53"/>
      <c r="F203" s="90" t="s">
        <v>930</v>
      </c>
      <c r="G203" s="141">
        <v>8.5655573838E10</v>
      </c>
      <c r="H203" s="31"/>
      <c r="J203" s="80" t="s">
        <v>931</v>
      </c>
      <c r="M203" s="90" t="s">
        <v>32</v>
      </c>
      <c r="N203" s="81">
        <v>1240000.0</v>
      </c>
      <c r="O203" s="19">
        <v>0.0</v>
      </c>
      <c r="P203" s="33">
        <f>N203*(SUMIF(PNL!$A$2,"PRST-GCP",PNL!$B$2))</f>
        <v>434000</v>
      </c>
      <c r="Q203" s="19">
        <f>(N203-O203-P203)*(SUMIF(PNL!$A$1,"PRST-BNS-SALES",PNL!$B$1))</f>
        <v>54808</v>
      </c>
      <c r="R203" s="90" t="s">
        <v>932</v>
      </c>
      <c r="S203" s="90" t="s">
        <v>495</v>
      </c>
      <c r="V203" s="55"/>
      <c r="W203" s="55"/>
      <c r="X203" s="56"/>
      <c r="Y203" s="23"/>
      <c r="Z203" s="53"/>
      <c r="AB203" s="59"/>
      <c r="AC203" s="60"/>
      <c r="AD203" s="60"/>
      <c r="AE203" s="60"/>
      <c r="AF203" s="60"/>
      <c r="AG203" s="60"/>
      <c r="AH203" s="60"/>
      <c r="AI203" s="60"/>
      <c r="AJ203" s="60"/>
      <c r="AK203" s="60"/>
      <c r="AL203" s="60"/>
      <c r="AM203" s="60"/>
      <c r="AN203" s="60"/>
      <c r="AO203" s="60"/>
      <c r="AP203" s="60"/>
      <c r="AQ203" s="60"/>
    </row>
    <row r="204" ht="15.75" customHeight="1">
      <c r="A204" s="90" t="s">
        <v>21</v>
      </c>
      <c r="B204" s="27">
        <v>46039.0</v>
      </c>
      <c r="C204" s="51" t="s">
        <v>933</v>
      </c>
      <c r="D204" s="114">
        <v>45629.0</v>
      </c>
      <c r="E204" s="53"/>
      <c r="F204" s="90" t="s">
        <v>934</v>
      </c>
      <c r="G204" s="141">
        <v>8.114234545E9</v>
      </c>
      <c r="H204" s="147" t="s">
        <v>935</v>
      </c>
      <c r="J204" s="80" t="s">
        <v>936</v>
      </c>
      <c r="M204" s="90" t="s">
        <v>32</v>
      </c>
      <c r="N204" s="81">
        <v>1490000.0</v>
      </c>
      <c r="O204" s="19">
        <v>0.0</v>
      </c>
      <c r="P204" s="33">
        <f>N204*(SUMIF(PNL!$A$2,"PRST-GCP",PNL!$B$2))</f>
        <v>521500</v>
      </c>
      <c r="Q204" s="19">
        <f>(N204-O204-P204)*(SUMIF(PNL!$A$1,"PRST-BNS-SALES",PNL!$B$1))</f>
        <v>65858</v>
      </c>
      <c r="R204" s="90" t="s">
        <v>176</v>
      </c>
      <c r="S204" s="90" t="s">
        <v>937</v>
      </c>
      <c r="V204" s="55"/>
      <c r="W204" s="55"/>
      <c r="X204" s="56"/>
      <c r="Y204" s="23"/>
      <c r="Z204" s="53"/>
      <c r="AB204" s="59"/>
      <c r="AC204" s="60"/>
      <c r="AD204" s="60"/>
      <c r="AE204" s="60"/>
      <c r="AF204" s="60"/>
      <c r="AG204" s="60"/>
      <c r="AH204" s="60"/>
      <c r="AI204" s="60"/>
      <c r="AJ204" s="60"/>
      <c r="AK204" s="60"/>
      <c r="AL204" s="60"/>
      <c r="AM204" s="60"/>
      <c r="AN204" s="60"/>
      <c r="AO204" s="60"/>
      <c r="AP204" s="60"/>
      <c r="AQ204" s="60"/>
    </row>
    <row r="205" ht="15.75" customHeight="1">
      <c r="A205" s="90" t="s">
        <v>21</v>
      </c>
      <c r="B205" s="27">
        <v>45946.0</v>
      </c>
      <c r="C205" s="51" t="s">
        <v>938</v>
      </c>
      <c r="D205" s="114">
        <v>45550.0</v>
      </c>
      <c r="E205" s="53"/>
      <c r="F205" s="92" t="s">
        <v>939</v>
      </c>
      <c r="G205" s="92" t="s">
        <v>940</v>
      </c>
      <c r="H205" s="148"/>
      <c r="I205" s="92" t="s">
        <v>90</v>
      </c>
      <c r="J205" s="48" t="s">
        <v>941</v>
      </c>
      <c r="M205" s="90" t="s">
        <v>30</v>
      </c>
      <c r="N205" s="81">
        <v>1040000.0</v>
      </c>
      <c r="O205" s="19">
        <v>0.0</v>
      </c>
      <c r="P205" s="33">
        <f>N205*(SUMIF(PNL!$A$2,"PRST-GCP",PNL!$B$2))</f>
        <v>364000</v>
      </c>
      <c r="Q205" s="19">
        <f>(N205-O205-P205)*(SUMIF(PNL!$A$1,"PRST-BNS-SALES",PNL!$B$1))</f>
        <v>45968</v>
      </c>
      <c r="R205" s="34"/>
      <c r="S205" s="34"/>
      <c r="V205" s="55"/>
      <c r="W205" s="55"/>
      <c r="X205" s="56"/>
      <c r="Y205" s="23"/>
      <c r="Z205" s="53"/>
      <c r="AB205" s="59"/>
      <c r="AC205" s="60"/>
      <c r="AD205" s="60"/>
      <c r="AE205" s="60"/>
      <c r="AF205" s="60"/>
      <c r="AG205" s="60"/>
      <c r="AH205" s="60"/>
      <c r="AI205" s="60"/>
      <c r="AJ205" s="60"/>
      <c r="AK205" s="60"/>
      <c r="AL205" s="60"/>
      <c r="AM205" s="60"/>
      <c r="AN205" s="60"/>
      <c r="AO205" s="60"/>
      <c r="AP205" s="60"/>
      <c r="AQ205" s="60"/>
    </row>
    <row r="206" ht="15.75" customHeight="1">
      <c r="A206" s="90" t="s">
        <v>20</v>
      </c>
      <c r="B206" s="15"/>
      <c r="C206" s="51" t="s">
        <v>942</v>
      </c>
      <c r="D206" s="114">
        <v>45628.0</v>
      </c>
      <c r="E206" s="53"/>
      <c r="F206" s="90" t="s">
        <v>943</v>
      </c>
      <c r="G206" s="93">
        <v>8.1299093562E10</v>
      </c>
      <c r="H206" s="92" t="s">
        <v>944</v>
      </c>
      <c r="I206" s="94"/>
      <c r="J206" s="48" t="s">
        <v>924</v>
      </c>
      <c r="K206" s="94"/>
      <c r="M206" s="90" t="s">
        <v>30</v>
      </c>
      <c r="N206" s="81">
        <v>2140000.0</v>
      </c>
      <c r="O206" s="19">
        <v>0.0</v>
      </c>
      <c r="P206" s="20">
        <v>750000.0</v>
      </c>
      <c r="Q206" s="19">
        <f>(N206-O206-P206)*(SUMIF(PNL!$A$1,"PRST-BNS-SALES",PNL!$B$1))</f>
        <v>94520</v>
      </c>
      <c r="R206" s="34"/>
      <c r="S206" s="34"/>
      <c r="V206" s="55"/>
      <c r="W206" s="55"/>
      <c r="X206" s="56"/>
      <c r="Y206" s="23"/>
      <c r="Z206" s="53"/>
      <c r="AB206" s="59"/>
      <c r="AC206" s="60"/>
      <c r="AD206" s="60"/>
      <c r="AE206" s="60"/>
      <c r="AF206" s="60"/>
      <c r="AG206" s="60"/>
      <c r="AH206" s="60"/>
      <c r="AI206" s="60"/>
      <c r="AJ206" s="60"/>
      <c r="AK206" s="60"/>
      <c r="AL206" s="60"/>
      <c r="AM206" s="60"/>
      <c r="AN206" s="60"/>
      <c r="AO206" s="60"/>
      <c r="AP206" s="60"/>
      <c r="AQ206" s="60"/>
    </row>
    <row r="207" ht="15.75" customHeight="1">
      <c r="A207" s="90" t="s">
        <v>21</v>
      </c>
      <c r="B207" s="27">
        <v>45914.0</v>
      </c>
      <c r="C207" s="51" t="s">
        <v>945</v>
      </c>
      <c r="D207" s="114">
        <v>45548.0</v>
      </c>
      <c r="E207" s="53"/>
      <c r="F207" s="90" t="s">
        <v>946</v>
      </c>
      <c r="G207" s="141" t="s">
        <v>947</v>
      </c>
      <c r="H207" s="31"/>
      <c r="I207" s="90" t="s">
        <v>633</v>
      </c>
      <c r="J207" s="80" t="s">
        <v>948</v>
      </c>
      <c r="M207" s="90" t="s">
        <v>31</v>
      </c>
      <c r="N207" s="81">
        <v>390000.0</v>
      </c>
      <c r="O207" s="19">
        <v>0.0</v>
      </c>
      <c r="P207" s="33">
        <f>N207*(SUMIF(PNL!$A$2,"PRST-GCP",PNL!$B$2))</f>
        <v>136500</v>
      </c>
      <c r="Q207" s="19">
        <f>(N207-O207-P207)*(SUMIF(PNL!$A$1,"PRST-BNS-SALES",PNL!$B$1))</f>
        <v>17238</v>
      </c>
      <c r="R207" s="90" t="s">
        <v>872</v>
      </c>
      <c r="S207" s="90" t="s">
        <v>873</v>
      </c>
      <c r="V207" s="55"/>
      <c r="W207" s="55"/>
      <c r="X207" s="56"/>
      <c r="Y207" s="23"/>
      <c r="Z207" s="53"/>
      <c r="AB207" s="59"/>
      <c r="AC207" s="60"/>
      <c r="AD207" s="60"/>
      <c r="AE207" s="60"/>
      <c r="AF207" s="60"/>
      <c r="AG207" s="60"/>
      <c r="AH207" s="60"/>
      <c r="AI207" s="60"/>
      <c r="AJ207" s="60"/>
      <c r="AK207" s="60"/>
      <c r="AL207" s="60"/>
      <c r="AM207" s="60"/>
      <c r="AN207" s="60"/>
      <c r="AO207" s="60"/>
      <c r="AP207" s="60"/>
      <c r="AQ207" s="60"/>
    </row>
    <row r="208" ht="15.75" customHeight="1">
      <c r="A208" s="90" t="s">
        <v>20</v>
      </c>
      <c r="B208" s="15"/>
      <c r="C208" s="51" t="s">
        <v>949</v>
      </c>
      <c r="D208" s="114">
        <v>45573.0</v>
      </c>
      <c r="E208" s="53"/>
      <c r="F208" s="90" t="s">
        <v>950</v>
      </c>
      <c r="G208" s="141" t="s">
        <v>951</v>
      </c>
      <c r="H208" s="31"/>
      <c r="I208" s="90" t="s">
        <v>952</v>
      </c>
      <c r="J208" s="80" t="s">
        <v>953</v>
      </c>
      <c r="M208" s="90" t="s">
        <v>31</v>
      </c>
      <c r="N208" s="81">
        <v>2040000.0</v>
      </c>
      <c r="O208" s="19">
        <v>0.0</v>
      </c>
      <c r="P208" s="20">
        <v>750000.0</v>
      </c>
      <c r="Q208" s="19">
        <f>(N208-O208-P208)*(SUMIF(PNL!$A$1,"PRST-BNS-SALES",PNL!$B$1))</f>
        <v>87720</v>
      </c>
      <c r="R208" s="90" t="s">
        <v>363</v>
      </c>
      <c r="S208" s="90" t="s">
        <v>954</v>
      </c>
      <c r="V208" s="55"/>
      <c r="W208" s="55"/>
      <c r="X208" s="56"/>
      <c r="Y208" s="23"/>
      <c r="Z208" s="53"/>
      <c r="AB208" s="59"/>
      <c r="AC208" s="60"/>
      <c r="AD208" s="60"/>
      <c r="AE208" s="60"/>
      <c r="AF208" s="60"/>
      <c r="AG208" s="60"/>
      <c r="AH208" s="60"/>
      <c r="AI208" s="60"/>
      <c r="AJ208" s="60"/>
      <c r="AK208" s="60"/>
      <c r="AL208" s="60"/>
      <c r="AM208" s="60"/>
      <c r="AN208" s="60"/>
      <c r="AO208" s="60"/>
      <c r="AP208" s="60"/>
      <c r="AQ208" s="60"/>
    </row>
    <row r="209" ht="15.75" customHeight="1">
      <c r="A209" s="90" t="s">
        <v>21</v>
      </c>
      <c r="B209" s="27">
        <v>45969.0</v>
      </c>
      <c r="C209" s="51" t="s">
        <v>955</v>
      </c>
      <c r="D209" s="114">
        <v>45602.0</v>
      </c>
      <c r="E209" s="53"/>
      <c r="F209" s="90" t="s">
        <v>956</v>
      </c>
      <c r="G209" s="141" t="s">
        <v>957</v>
      </c>
      <c r="H209" s="31"/>
      <c r="I209" s="90" t="s">
        <v>958</v>
      </c>
      <c r="J209" s="80" t="s">
        <v>959</v>
      </c>
      <c r="K209" s="92"/>
      <c r="M209" s="90" t="s">
        <v>31</v>
      </c>
      <c r="N209" s="81">
        <v>490000.0</v>
      </c>
      <c r="O209" s="19">
        <v>0.0</v>
      </c>
      <c r="P209" s="33">
        <f>N209*(SUMIF(PNL!$A$2,"PRST-GCP",PNL!$B$2))</f>
        <v>171500</v>
      </c>
      <c r="Q209" s="19">
        <f>(N209-O209-P209)*(SUMIF(PNL!$A$1,"PRST-BNS-SALES",PNL!$B$1))</f>
        <v>21658</v>
      </c>
      <c r="R209" s="90" t="s">
        <v>872</v>
      </c>
      <c r="S209" s="90" t="s">
        <v>960</v>
      </c>
      <c r="V209" s="55"/>
      <c r="W209" s="55"/>
      <c r="X209" s="56"/>
      <c r="Y209" s="23"/>
      <c r="Z209" s="53"/>
      <c r="AB209" s="59"/>
      <c r="AC209" s="60"/>
      <c r="AD209" s="60"/>
      <c r="AE209" s="60"/>
      <c r="AF209" s="60"/>
      <c r="AG209" s="60"/>
      <c r="AH209" s="60"/>
      <c r="AI209" s="60"/>
      <c r="AJ209" s="60"/>
      <c r="AK209" s="60"/>
      <c r="AL209" s="60"/>
      <c r="AM209" s="60"/>
      <c r="AN209" s="60"/>
      <c r="AO209" s="60"/>
      <c r="AP209" s="60"/>
      <c r="AQ209" s="60"/>
    </row>
    <row r="210" ht="15.75" customHeight="1">
      <c r="A210" s="90" t="s">
        <v>21</v>
      </c>
      <c r="B210" s="27">
        <v>45985.0</v>
      </c>
      <c r="C210" s="51" t="s">
        <v>961</v>
      </c>
      <c r="D210" s="91">
        <v>45619.0</v>
      </c>
      <c r="E210" s="53"/>
      <c r="F210" s="90" t="s">
        <v>111</v>
      </c>
      <c r="G210" s="141" t="s">
        <v>962</v>
      </c>
      <c r="H210" s="31"/>
      <c r="I210" s="90" t="s">
        <v>963</v>
      </c>
      <c r="J210" s="80" t="s">
        <v>964</v>
      </c>
      <c r="M210" s="90" t="s">
        <v>31</v>
      </c>
      <c r="N210" s="81">
        <v>390000.0</v>
      </c>
      <c r="O210" s="19">
        <v>0.0</v>
      </c>
      <c r="P210" s="33">
        <f>N210*(SUMIF(PNL!$A$2,"PRST-GCP",PNL!$B$2))</f>
        <v>136500</v>
      </c>
      <c r="Q210" s="19">
        <f>(N210-O210-P210)*(SUMIF(PNL!$A$1,"PRST-BNS-SALES",PNL!$B$1))</f>
        <v>17238</v>
      </c>
      <c r="R210" s="90" t="s">
        <v>27</v>
      </c>
      <c r="S210" s="90" t="s">
        <v>487</v>
      </c>
      <c r="V210" s="55"/>
      <c r="W210" s="55"/>
      <c r="X210" s="56"/>
      <c r="Y210" s="23"/>
      <c r="Z210" s="53"/>
      <c r="AB210" s="59"/>
      <c r="AC210" s="60"/>
      <c r="AD210" s="60"/>
      <c r="AE210" s="60"/>
      <c r="AF210" s="60"/>
      <c r="AG210" s="60"/>
      <c r="AH210" s="60"/>
      <c r="AI210" s="60"/>
      <c r="AJ210" s="60"/>
      <c r="AK210" s="60"/>
      <c r="AL210" s="60"/>
      <c r="AM210" s="60"/>
      <c r="AN210" s="60"/>
      <c r="AO210" s="60"/>
      <c r="AP210" s="60"/>
      <c r="AQ210" s="60"/>
    </row>
    <row r="211" ht="15.75" customHeight="1">
      <c r="A211" s="90" t="s">
        <v>21</v>
      </c>
      <c r="B211" s="27">
        <v>46010.0</v>
      </c>
      <c r="C211" s="51" t="s">
        <v>965</v>
      </c>
      <c r="D211" s="91">
        <v>45643.0</v>
      </c>
      <c r="E211" s="53"/>
      <c r="F211" s="90" t="s">
        <v>966</v>
      </c>
      <c r="G211" s="141" t="s">
        <v>967</v>
      </c>
      <c r="H211" s="147" t="s">
        <v>968</v>
      </c>
      <c r="J211" s="80" t="s">
        <v>964</v>
      </c>
      <c r="M211" s="90" t="s">
        <v>31</v>
      </c>
      <c r="N211" s="81">
        <v>390000.0</v>
      </c>
      <c r="O211" s="19">
        <v>0.0</v>
      </c>
      <c r="P211" s="33">
        <f>N211*(SUMIF(PNL!$A$2,"PRST-GCP",PNL!$B$2))</f>
        <v>136500</v>
      </c>
      <c r="Q211" s="19">
        <f>(N211-O211-P211)*(SUMIF(PNL!$A$1,"PRST-BNS-SALES",PNL!$B$1))</f>
        <v>17238</v>
      </c>
      <c r="R211" s="90" t="s">
        <v>969</v>
      </c>
      <c r="S211" s="90" t="s">
        <v>613</v>
      </c>
      <c r="V211" s="55"/>
      <c r="W211" s="55"/>
      <c r="X211" s="56"/>
      <c r="Y211" s="23"/>
      <c r="Z211" s="53"/>
      <c r="AB211" s="59"/>
      <c r="AC211" s="60"/>
      <c r="AD211" s="60"/>
      <c r="AE211" s="60"/>
      <c r="AF211" s="60"/>
      <c r="AG211" s="60"/>
      <c r="AH211" s="60"/>
      <c r="AI211" s="60"/>
      <c r="AJ211" s="60"/>
      <c r="AK211" s="60"/>
      <c r="AL211" s="60"/>
      <c r="AM211" s="60"/>
      <c r="AN211" s="60"/>
      <c r="AO211" s="60"/>
      <c r="AP211" s="60"/>
      <c r="AQ211" s="60"/>
    </row>
    <row r="212" ht="15.75" customHeight="1">
      <c r="A212" s="90" t="s">
        <v>21</v>
      </c>
      <c r="B212" s="15"/>
      <c r="C212" s="51" t="s">
        <v>970</v>
      </c>
      <c r="D212" s="149">
        <v>45654.0</v>
      </c>
      <c r="E212" s="53"/>
      <c r="F212" s="90" t="s">
        <v>971</v>
      </c>
      <c r="G212" s="141" t="s">
        <v>972</v>
      </c>
      <c r="H212" s="150" t="s">
        <v>973</v>
      </c>
      <c r="J212" s="80" t="s">
        <v>974</v>
      </c>
      <c r="M212" s="90" t="s">
        <v>30</v>
      </c>
      <c r="N212" s="81">
        <v>790000.0</v>
      </c>
      <c r="O212" s="19">
        <v>0.0</v>
      </c>
      <c r="P212" s="33">
        <f>N212*(SUMIF(PNL!$A$2,"PRST-GCP",PNL!$B$2))</f>
        <v>276500</v>
      </c>
      <c r="Q212" s="19">
        <f>(N212-O212-P212)*(SUMIF(PNL!$A$1,"PRST-BNS-SALES",PNL!$B$1))</f>
        <v>34918</v>
      </c>
      <c r="R212" s="34"/>
      <c r="S212" s="34"/>
      <c r="V212" s="55"/>
      <c r="W212" s="55"/>
      <c r="X212" s="56"/>
      <c r="Y212" s="23"/>
      <c r="Z212" s="53"/>
      <c r="AB212" s="59"/>
      <c r="AC212" s="60"/>
      <c r="AD212" s="60"/>
      <c r="AE212" s="60"/>
      <c r="AF212" s="60"/>
      <c r="AG212" s="60"/>
      <c r="AH212" s="60"/>
      <c r="AI212" s="60"/>
      <c r="AJ212" s="60"/>
      <c r="AK212" s="60"/>
      <c r="AL212" s="60"/>
      <c r="AM212" s="60"/>
      <c r="AN212" s="60"/>
      <c r="AO212" s="60"/>
      <c r="AP212" s="60"/>
      <c r="AQ212" s="60"/>
    </row>
    <row r="213" ht="15.75" customHeight="1">
      <c r="A213" s="90" t="s">
        <v>21</v>
      </c>
      <c r="B213" s="27">
        <v>46069.0</v>
      </c>
      <c r="C213" s="51" t="s">
        <v>975</v>
      </c>
      <c r="D213" s="151">
        <v>45672.0</v>
      </c>
      <c r="E213" s="53"/>
      <c r="F213" s="90" t="s">
        <v>976</v>
      </c>
      <c r="G213" s="141" t="s">
        <v>977</v>
      </c>
      <c r="H213" s="152" t="s">
        <v>978</v>
      </c>
      <c r="J213" s="80" t="s">
        <v>979</v>
      </c>
      <c r="M213" s="90" t="s">
        <v>32</v>
      </c>
      <c r="N213" s="81">
        <v>690000.0</v>
      </c>
      <c r="O213" s="19">
        <v>0.0</v>
      </c>
      <c r="P213" s="33">
        <f>N213*(SUMIF(PNL!$A$2,"PRST-GCP",PNL!$B$2))</f>
        <v>241500</v>
      </c>
      <c r="Q213" s="19">
        <f>(N213-O213-P213)*(SUMIF(PNL!$A$1,"PRST-BNS-SALES",PNL!$B$1))</f>
        <v>30498</v>
      </c>
      <c r="R213" s="90" t="s">
        <v>550</v>
      </c>
      <c r="S213" s="90" t="s">
        <v>85</v>
      </c>
      <c r="V213" s="55"/>
      <c r="W213" s="55"/>
      <c r="X213" s="56"/>
      <c r="Y213" s="23"/>
      <c r="Z213" s="53"/>
      <c r="AB213" s="59"/>
      <c r="AC213" s="60"/>
      <c r="AD213" s="60"/>
      <c r="AE213" s="60"/>
      <c r="AF213" s="60"/>
      <c r="AG213" s="60"/>
      <c r="AH213" s="60"/>
      <c r="AI213" s="60"/>
      <c r="AJ213" s="60"/>
      <c r="AK213" s="60"/>
      <c r="AL213" s="60"/>
      <c r="AM213" s="60"/>
      <c r="AN213" s="60"/>
      <c r="AO213" s="60"/>
      <c r="AP213" s="60"/>
      <c r="AQ213" s="60"/>
    </row>
    <row r="214" ht="15.75" customHeight="1">
      <c r="A214" s="90" t="s">
        <v>21</v>
      </c>
      <c r="B214" s="15"/>
      <c r="C214" s="51" t="s">
        <v>980</v>
      </c>
      <c r="D214" s="114">
        <v>45673.0</v>
      </c>
      <c r="E214" s="53"/>
      <c r="F214" s="21" t="s">
        <v>105</v>
      </c>
      <c r="G214" s="30">
        <v>8.2147648981E10</v>
      </c>
      <c r="H214" s="31" t="s">
        <v>106</v>
      </c>
      <c r="I214" s="21" t="s">
        <v>61</v>
      </c>
      <c r="J214" s="80" t="s">
        <v>981</v>
      </c>
      <c r="M214" s="90" t="s">
        <v>30</v>
      </c>
      <c r="N214" s="81">
        <v>690000.0</v>
      </c>
      <c r="O214" s="19">
        <v>0.0</v>
      </c>
      <c r="P214" s="33">
        <f>N214*(SUMIF(PNL!$A$2,"PRST-GCP",PNL!$B$2))</f>
        <v>241500</v>
      </c>
      <c r="Q214" s="19">
        <f>(N214-O214-P214)*(SUMIF(PNL!$A$1,"PRST-BNS-SALES",PNL!$B$1))</f>
        <v>30498</v>
      </c>
      <c r="R214" s="90" t="s">
        <v>27</v>
      </c>
      <c r="S214" s="90" t="s">
        <v>108</v>
      </c>
      <c r="V214" s="55"/>
      <c r="W214" s="55"/>
      <c r="X214" s="56"/>
      <c r="Y214" s="23"/>
      <c r="Z214" s="53"/>
      <c r="AB214" s="59"/>
      <c r="AC214" s="60"/>
      <c r="AD214" s="60"/>
      <c r="AE214" s="60"/>
      <c r="AF214" s="60"/>
      <c r="AG214" s="60"/>
      <c r="AH214" s="60"/>
      <c r="AI214" s="60"/>
      <c r="AJ214" s="60"/>
      <c r="AK214" s="60"/>
      <c r="AL214" s="60"/>
      <c r="AM214" s="60"/>
      <c r="AN214" s="60"/>
      <c r="AO214" s="60"/>
      <c r="AP214" s="60"/>
      <c r="AQ214" s="60"/>
    </row>
    <row r="215" ht="15.75" customHeight="1">
      <c r="A215" s="90" t="s">
        <v>21</v>
      </c>
      <c r="B215" s="27">
        <v>46047.0</v>
      </c>
      <c r="C215" s="51" t="s">
        <v>982</v>
      </c>
      <c r="D215" s="114">
        <v>45681.0</v>
      </c>
      <c r="E215" s="153">
        <v>2.0</v>
      </c>
      <c r="F215" s="90" t="s">
        <v>983</v>
      </c>
      <c r="G215" s="141" t="s">
        <v>984</v>
      </c>
      <c r="H215" s="31"/>
      <c r="I215" s="150" t="s">
        <v>985</v>
      </c>
      <c r="J215" s="80" t="s">
        <v>986</v>
      </c>
      <c r="M215" s="90" t="s">
        <v>31</v>
      </c>
      <c r="N215" s="81">
        <v>690000.0</v>
      </c>
      <c r="O215" s="19">
        <v>0.0</v>
      </c>
      <c r="P215" s="33">
        <f>N215*(SUMIF(PNL!$A$2,"PRST-GCP",PNL!$B$2))</f>
        <v>241500</v>
      </c>
      <c r="Q215" s="19">
        <f>(N215-O215-P215)*(SUMIF(PNL!$A$1,"PRST-BNS-SALES",PNL!$B$1))</f>
        <v>30498</v>
      </c>
      <c r="R215" s="90" t="s">
        <v>125</v>
      </c>
      <c r="S215" s="90" t="s">
        <v>987</v>
      </c>
      <c r="V215" s="55"/>
      <c r="W215" s="55"/>
      <c r="X215" s="56"/>
      <c r="Y215" s="23"/>
      <c r="Z215" s="53"/>
      <c r="AB215" s="59"/>
      <c r="AC215" s="60"/>
      <c r="AD215" s="60"/>
      <c r="AE215" s="60"/>
      <c r="AF215" s="60"/>
      <c r="AG215" s="60"/>
      <c r="AH215" s="60"/>
      <c r="AI215" s="60"/>
      <c r="AJ215" s="60"/>
      <c r="AK215" s="60"/>
      <c r="AL215" s="60"/>
      <c r="AM215" s="60"/>
      <c r="AN215" s="60"/>
      <c r="AO215" s="60"/>
      <c r="AP215" s="60"/>
      <c r="AQ215" s="60"/>
    </row>
    <row r="216" ht="15.75" customHeight="1">
      <c r="A216" s="90" t="s">
        <v>20</v>
      </c>
      <c r="B216" s="15"/>
      <c r="C216" s="154" t="s">
        <v>988</v>
      </c>
      <c r="D216" s="114">
        <v>45685.0</v>
      </c>
      <c r="E216" s="153">
        <v>10.0</v>
      </c>
      <c r="F216" s="90" t="s">
        <v>989</v>
      </c>
      <c r="G216" s="141" t="s">
        <v>990</v>
      </c>
      <c r="H216" s="31"/>
      <c r="J216" s="80" t="s">
        <v>910</v>
      </c>
      <c r="M216" s="90" t="s">
        <v>33</v>
      </c>
      <c r="N216" s="81">
        <v>0.0</v>
      </c>
      <c r="O216" s="66"/>
      <c r="P216" s="33">
        <f>N216*(SUMIF(PNL!$A$2,"PRST-GCP",PNL!$B$2))</f>
        <v>0</v>
      </c>
      <c r="Q216" s="19">
        <f>(N216-O216-P216)*(SUMIF(PNL!$A$1,"PRST-BNS-SALES",PNL!$B$1))</f>
        <v>0</v>
      </c>
      <c r="R216" s="90" t="s">
        <v>27</v>
      </c>
      <c r="S216" s="90" t="s">
        <v>118</v>
      </c>
      <c r="V216" s="55"/>
      <c r="W216" s="55"/>
      <c r="X216" s="56"/>
      <c r="Y216" s="23"/>
      <c r="Z216" s="53"/>
      <c r="AB216" s="59"/>
      <c r="AC216" s="60"/>
      <c r="AD216" s="60"/>
      <c r="AE216" s="60"/>
      <c r="AF216" s="60"/>
      <c r="AG216" s="60"/>
      <c r="AH216" s="60"/>
      <c r="AI216" s="60"/>
      <c r="AJ216" s="60"/>
      <c r="AK216" s="60"/>
      <c r="AL216" s="60"/>
      <c r="AM216" s="60"/>
      <c r="AN216" s="60"/>
      <c r="AO216" s="60"/>
      <c r="AP216" s="60"/>
      <c r="AQ216" s="60"/>
    </row>
    <row r="217" ht="15.75" customHeight="1">
      <c r="A217" s="90" t="s">
        <v>20</v>
      </c>
      <c r="B217" s="15"/>
      <c r="C217" s="51" t="s">
        <v>991</v>
      </c>
      <c r="D217" s="114">
        <v>45686.0</v>
      </c>
      <c r="E217" s="153">
        <v>2.0</v>
      </c>
      <c r="F217" s="90" t="s">
        <v>992</v>
      </c>
      <c r="G217" s="141" t="s">
        <v>993</v>
      </c>
      <c r="H217" s="147" t="s">
        <v>994</v>
      </c>
      <c r="I217" s="90" t="s">
        <v>995</v>
      </c>
      <c r="J217" s="80" t="s">
        <v>996</v>
      </c>
      <c r="M217" s="90" t="s">
        <v>31</v>
      </c>
      <c r="N217" s="81">
        <v>2240000.0</v>
      </c>
      <c r="O217" s="66"/>
      <c r="P217" s="20">
        <v>750000.0</v>
      </c>
      <c r="Q217" s="19">
        <f>(N217-O217-P217)*(SUMIF(PNL!$A$1,"PRST-BNS-SALES",PNL!$B$1))</f>
        <v>101320</v>
      </c>
      <c r="R217" s="90" t="s">
        <v>571</v>
      </c>
      <c r="S217" s="90" t="s">
        <v>571</v>
      </c>
      <c r="V217" s="55"/>
      <c r="W217" s="55"/>
      <c r="X217" s="56"/>
      <c r="Y217" s="23"/>
      <c r="Z217" s="53"/>
      <c r="AB217" s="59"/>
      <c r="AC217" s="60"/>
      <c r="AD217" s="60"/>
      <c r="AE217" s="60"/>
      <c r="AF217" s="60"/>
      <c r="AG217" s="60"/>
      <c r="AH217" s="60"/>
      <c r="AI217" s="60"/>
      <c r="AJ217" s="60"/>
      <c r="AK217" s="60"/>
      <c r="AL217" s="60"/>
      <c r="AM217" s="60"/>
      <c r="AN217" s="60"/>
      <c r="AO217" s="60"/>
      <c r="AP217" s="60"/>
      <c r="AQ217" s="60"/>
    </row>
    <row r="218" ht="15.75" customHeight="1">
      <c r="A218" s="90" t="s">
        <v>20</v>
      </c>
      <c r="B218" s="15"/>
      <c r="C218" s="51" t="s">
        <v>997</v>
      </c>
      <c r="D218" s="53"/>
      <c r="E218" s="53"/>
      <c r="F218" s="90" t="s">
        <v>713</v>
      </c>
      <c r="G218" s="141" t="s">
        <v>998</v>
      </c>
      <c r="H218" s="31"/>
      <c r="J218" s="80" t="s">
        <v>999</v>
      </c>
      <c r="M218" s="90" t="s">
        <v>32</v>
      </c>
      <c r="N218" s="81">
        <v>1.879E7</v>
      </c>
      <c r="O218" s="66"/>
      <c r="P218" s="20">
        <v>0.0</v>
      </c>
      <c r="Q218" s="19">
        <f>(N218-O218-P218)*(SUMIF(PNL!$A$1,"PRST-BNS-SALES",PNL!$B$1))</f>
        <v>1277720</v>
      </c>
      <c r="R218" s="90" t="s">
        <v>932</v>
      </c>
      <c r="S218" s="90" t="s">
        <v>495</v>
      </c>
      <c r="V218" s="55"/>
      <c r="W218" s="55"/>
      <c r="X218" s="56"/>
      <c r="Y218" s="23"/>
      <c r="Z218" s="53"/>
      <c r="AB218" s="59"/>
      <c r="AC218" s="60"/>
      <c r="AD218" s="60"/>
      <c r="AE218" s="60"/>
      <c r="AF218" s="60"/>
      <c r="AG218" s="60"/>
      <c r="AH218" s="60"/>
      <c r="AI218" s="60"/>
      <c r="AJ218" s="60"/>
      <c r="AK218" s="60"/>
      <c r="AL218" s="60"/>
      <c r="AM218" s="60"/>
      <c r="AN218" s="60"/>
      <c r="AO218" s="60"/>
      <c r="AP218" s="60"/>
      <c r="AQ218" s="60"/>
    </row>
    <row r="219" ht="15.75" customHeight="1">
      <c r="A219" s="90" t="s">
        <v>21</v>
      </c>
      <c r="B219" s="27">
        <v>46065.0</v>
      </c>
      <c r="C219" s="51" t="s">
        <v>1000</v>
      </c>
      <c r="D219" s="114">
        <v>45699.0</v>
      </c>
      <c r="E219" s="153">
        <v>1.0</v>
      </c>
      <c r="F219" s="90" t="s">
        <v>1001</v>
      </c>
      <c r="G219" s="141" t="s">
        <v>1002</v>
      </c>
      <c r="H219" s="31"/>
      <c r="I219" s="90" t="s">
        <v>917</v>
      </c>
      <c r="J219" s="80" t="s">
        <v>1003</v>
      </c>
      <c r="M219" s="90" t="s">
        <v>33</v>
      </c>
      <c r="N219" s="81">
        <v>390000.0</v>
      </c>
      <c r="O219" s="66"/>
      <c r="P219" s="33">
        <f>N219*(SUMIF(PNL!$A$2,"PRST-GCP",PNL!$B$2))</f>
        <v>136500</v>
      </c>
      <c r="Q219" s="19">
        <f>(N219-O219-P219)*(SUMIF(PNL!$A$1,"PRST-BNS-SALES",PNL!$B$1))</f>
        <v>17238</v>
      </c>
      <c r="R219" s="90" t="s">
        <v>911</v>
      </c>
      <c r="S219" s="90" t="s">
        <v>882</v>
      </c>
      <c r="V219" s="55"/>
      <c r="W219" s="55"/>
      <c r="X219" s="56"/>
      <c r="Y219" s="23"/>
      <c r="Z219" s="53"/>
      <c r="AB219" s="59"/>
      <c r="AC219" s="60"/>
      <c r="AD219" s="60"/>
      <c r="AE219" s="60"/>
      <c r="AF219" s="60"/>
      <c r="AG219" s="60"/>
      <c r="AH219" s="60"/>
      <c r="AI219" s="60"/>
      <c r="AJ219" s="60"/>
      <c r="AK219" s="60"/>
      <c r="AL219" s="60"/>
      <c r="AM219" s="60"/>
      <c r="AN219" s="60"/>
      <c r="AO219" s="60"/>
      <c r="AP219" s="60"/>
      <c r="AQ219" s="60"/>
    </row>
    <row r="220" ht="15.75" customHeight="1">
      <c r="A220" s="90" t="s">
        <v>20</v>
      </c>
      <c r="B220" s="15"/>
      <c r="C220" s="51" t="s">
        <v>1004</v>
      </c>
      <c r="D220" s="114">
        <v>45702.0</v>
      </c>
      <c r="E220" s="53"/>
      <c r="F220" s="90" t="s">
        <v>1005</v>
      </c>
      <c r="G220" s="141" t="s">
        <v>1006</v>
      </c>
      <c r="H220" s="31"/>
      <c r="J220" s="80" t="s">
        <v>1007</v>
      </c>
      <c r="M220" s="90" t="s">
        <v>32</v>
      </c>
      <c r="N220" s="81">
        <v>2290000.0</v>
      </c>
      <c r="O220" s="66"/>
      <c r="P220" s="20">
        <v>750000.0</v>
      </c>
      <c r="Q220" s="19">
        <f>(N220-O220-P220)*(SUMIF(PNL!$A$1,"PRST-BNS-SALES",PNL!$B$1))</f>
        <v>104720</v>
      </c>
      <c r="R220" s="90" t="s">
        <v>176</v>
      </c>
      <c r="S220" s="90" t="s">
        <v>937</v>
      </c>
      <c r="V220" s="55"/>
      <c r="W220" s="55"/>
      <c r="X220" s="56"/>
      <c r="Y220" s="23"/>
      <c r="Z220" s="53"/>
      <c r="AB220" s="59"/>
      <c r="AC220" s="60"/>
      <c r="AD220" s="60"/>
      <c r="AE220" s="60"/>
      <c r="AF220" s="60"/>
      <c r="AG220" s="60"/>
      <c r="AH220" s="60"/>
      <c r="AI220" s="60"/>
      <c r="AJ220" s="60"/>
      <c r="AK220" s="60"/>
      <c r="AL220" s="60"/>
      <c r="AM220" s="60"/>
      <c r="AN220" s="60"/>
      <c r="AO220" s="60"/>
      <c r="AP220" s="60"/>
      <c r="AQ220" s="60"/>
    </row>
    <row r="221" ht="15.75" customHeight="1">
      <c r="A221" s="90" t="s">
        <v>21</v>
      </c>
      <c r="B221" s="27">
        <v>46118.0</v>
      </c>
      <c r="C221" s="51" t="s">
        <v>1008</v>
      </c>
      <c r="D221" s="114">
        <v>45721.0</v>
      </c>
      <c r="E221" s="53"/>
      <c r="F221" s="90" t="s">
        <v>1009</v>
      </c>
      <c r="G221" s="79">
        <f>62811387952</f>
        <v>62811387952</v>
      </c>
      <c r="H221" s="147" t="s">
        <v>1010</v>
      </c>
      <c r="I221" s="90" t="s">
        <v>1011</v>
      </c>
      <c r="J221" s="80" t="s">
        <v>1012</v>
      </c>
      <c r="M221" s="90" t="s">
        <v>30</v>
      </c>
      <c r="N221" s="81">
        <v>990000.0</v>
      </c>
      <c r="O221" s="66"/>
      <c r="P221" s="33">
        <f>N221*(SUMIF(PNL!$A$2,"PRST-GCP",PNL!$B$2))</f>
        <v>346500</v>
      </c>
      <c r="Q221" s="19">
        <f>(N221-O221-P221)*(SUMIF(PNL!$A$1,"PRST-BNS-SALES",PNL!$B$1))</f>
        <v>43758</v>
      </c>
      <c r="R221" s="34"/>
      <c r="S221" s="34"/>
      <c r="V221" s="55"/>
      <c r="W221" s="55"/>
      <c r="X221" s="56"/>
      <c r="Y221" s="23"/>
      <c r="Z221" s="53"/>
      <c r="AB221" s="59"/>
      <c r="AC221" s="60"/>
      <c r="AD221" s="60"/>
      <c r="AE221" s="60"/>
      <c r="AF221" s="60"/>
      <c r="AG221" s="60"/>
      <c r="AH221" s="60"/>
      <c r="AI221" s="60"/>
      <c r="AJ221" s="60"/>
      <c r="AK221" s="60"/>
      <c r="AL221" s="60"/>
      <c r="AM221" s="60"/>
      <c r="AN221" s="60"/>
      <c r="AO221" s="60"/>
      <c r="AP221" s="60"/>
      <c r="AQ221" s="60"/>
    </row>
    <row r="222" ht="15.75" customHeight="1">
      <c r="A222" s="90" t="s">
        <v>20</v>
      </c>
      <c r="B222" s="15"/>
      <c r="C222" s="51" t="s">
        <v>1013</v>
      </c>
      <c r="D222" s="114">
        <v>45722.0</v>
      </c>
      <c r="E222" s="153">
        <v>3.0</v>
      </c>
      <c r="F222" s="90" t="s">
        <v>1014</v>
      </c>
      <c r="G222" s="141" t="s">
        <v>1015</v>
      </c>
      <c r="H222" s="147" t="s">
        <v>1016</v>
      </c>
      <c r="I222" s="90" t="s">
        <v>637</v>
      </c>
      <c r="J222" s="80" t="s">
        <v>1017</v>
      </c>
      <c r="M222" s="90" t="s">
        <v>31</v>
      </c>
      <c r="N222" s="81">
        <v>2890000.0</v>
      </c>
      <c r="O222" s="66"/>
      <c r="P222" s="20">
        <v>750000.0</v>
      </c>
      <c r="Q222" s="19">
        <f>(N222-O222-P222)*(SUMIF(PNL!$A$1,"PRST-BNS-SALES",PNL!$B$1))</f>
        <v>145520</v>
      </c>
      <c r="R222" s="90" t="s">
        <v>612</v>
      </c>
      <c r="S222" s="90" t="s">
        <v>1018</v>
      </c>
      <c r="V222" s="55"/>
      <c r="W222" s="55"/>
      <c r="X222" s="56"/>
      <c r="Y222" s="23"/>
      <c r="Z222" s="53"/>
      <c r="AB222" s="59"/>
      <c r="AC222" s="60"/>
      <c r="AD222" s="60"/>
      <c r="AE222" s="60"/>
      <c r="AF222" s="60"/>
      <c r="AG222" s="60"/>
      <c r="AH222" s="60"/>
      <c r="AI222" s="60"/>
      <c r="AJ222" s="60"/>
      <c r="AK222" s="60"/>
      <c r="AL222" s="60"/>
      <c r="AM222" s="60"/>
      <c r="AN222" s="60"/>
      <c r="AO222" s="60"/>
      <c r="AP222" s="60"/>
      <c r="AQ222" s="60"/>
    </row>
    <row r="223" ht="15.75" customHeight="1">
      <c r="A223" s="90" t="s">
        <v>21</v>
      </c>
      <c r="B223" s="27">
        <v>45915.0</v>
      </c>
      <c r="C223" s="51" t="s">
        <v>1019</v>
      </c>
      <c r="D223" s="114">
        <v>45729.0</v>
      </c>
      <c r="E223" s="153">
        <v>5.0</v>
      </c>
      <c r="F223" s="90" t="s">
        <v>1020</v>
      </c>
      <c r="G223" s="141" t="s">
        <v>1021</v>
      </c>
      <c r="H223" s="147" t="s">
        <v>1022</v>
      </c>
      <c r="J223" s="80" t="s">
        <v>1023</v>
      </c>
      <c r="M223" s="90" t="s">
        <v>32</v>
      </c>
      <c r="N223" s="81">
        <v>990000.0</v>
      </c>
      <c r="O223" s="66"/>
      <c r="P223" s="33">
        <f>N223*(SUMIF(PNL!$A$2,"PRST-GCP",PNL!$B$2))</f>
        <v>346500</v>
      </c>
      <c r="Q223" s="19">
        <f>(N223-O223-P223)*(SUMIF(PNL!$A$1,"PRST-BNS-SALES",PNL!$B$1))</f>
        <v>43758</v>
      </c>
      <c r="R223" s="90" t="s">
        <v>27</v>
      </c>
      <c r="S223" s="90" t="s">
        <v>28</v>
      </c>
      <c r="V223" s="55"/>
      <c r="W223" s="55"/>
      <c r="X223" s="56"/>
      <c r="Y223" s="23"/>
      <c r="Z223" s="53"/>
      <c r="AB223" s="59"/>
      <c r="AC223" s="60"/>
      <c r="AD223" s="60"/>
      <c r="AE223" s="60"/>
      <c r="AF223" s="60"/>
      <c r="AG223" s="60"/>
      <c r="AH223" s="60"/>
      <c r="AI223" s="60"/>
      <c r="AJ223" s="60"/>
      <c r="AK223" s="60"/>
      <c r="AL223" s="60"/>
      <c r="AM223" s="60"/>
      <c r="AN223" s="60"/>
      <c r="AO223" s="60"/>
      <c r="AP223" s="60"/>
      <c r="AQ223" s="60"/>
    </row>
    <row r="224" ht="15.75" customHeight="1">
      <c r="A224" s="90" t="s">
        <v>20</v>
      </c>
      <c r="B224" s="15"/>
      <c r="C224" s="51" t="s">
        <v>1024</v>
      </c>
      <c r="D224" s="114">
        <v>45746.0</v>
      </c>
      <c r="E224" s="153">
        <v>10.0</v>
      </c>
      <c r="F224" s="90" t="s">
        <v>1025</v>
      </c>
      <c r="G224" s="141" t="s">
        <v>1026</v>
      </c>
      <c r="H224" s="31"/>
      <c r="J224" s="80" t="s">
        <v>1027</v>
      </c>
      <c r="M224" s="90" t="s">
        <v>33</v>
      </c>
      <c r="N224" s="81">
        <v>2890000.0</v>
      </c>
      <c r="O224" s="66"/>
      <c r="P224" s="20">
        <v>750000.0</v>
      </c>
      <c r="Q224" s="19">
        <f>(N224-O224-P224)*(SUMIF(PNL!$A$1,"PRST-BNS-SALES",PNL!$B$1))</f>
        <v>145520</v>
      </c>
      <c r="R224" s="90" t="s">
        <v>27</v>
      </c>
      <c r="S224" s="90" t="s">
        <v>118</v>
      </c>
      <c r="V224" s="55"/>
      <c r="W224" s="55"/>
      <c r="X224" s="56"/>
      <c r="Y224" s="23"/>
      <c r="Z224" s="53"/>
      <c r="AB224" s="59"/>
      <c r="AC224" s="60"/>
      <c r="AD224" s="60"/>
      <c r="AE224" s="60"/>
      <c r="AF224" s="60"/>
      <c r="AG224" s="60"/>
      <c r="AH224" s="60"/>
      <c r="AI224" s="60"/>
      <c r="AJ224" s="60"/>
      <c r="AK224" s="60"/>
      <c r="AL224" s="60"/>
      <c r="AM224" s="60"/>
      <c r="AN224" s="60"/>
      <c r="AO224" s="60"/>
      <c r="AP224" s="60"/>
      <c r="AQ224" s="60"/>
    </row>
    <row r="225" ht="15.75" customHeight="1">
      <c r="A225" s="90" t="s">
        <v>20</v>
      </c>
      <c r="B225" s="15"/>
      <c r="C225" s="51" t="s">
        <v>1028</v>
      </c>
      <c r="D225" s="114">
        <v>45766.0</v>
      </c>
      <c r="E225" s="153">
        <v>10.0</v>
      </c>
      <c r="F225" s="90" t="s">
        <v>1029</v>
      </c>
      <c r="G225" s="79"/>
      <c r="H225" s="31"/>
      <c r="I225" s="90" t="s">
        <v>1030</v>
      </c>
      <c r="J225" s="80" t="s">
        <v>1031</v>
      </c>
      <c r="M225" s="90" t="s">
        <v>33</v>
      </c>
      <c r="N225" s="81">
        <v>2540000.0</v>
      </c>
      <c r="O225" s="66"/>
      <c r="P225" s="20">
        <v>750000.0</v>
      </c>
      <c r="Q225" s="19">
        <f>(N225-O225-P225)*(SUMIF(PNL!$A$1,"PRST-BNS-SALES",PNL!$B$1))</f>
        <v>121720</v>
      </c>
      <c r="R225" s="90" t="s">
        <v>932</v>
      </c>
      <c r="S225" s="90" t="s">
        <v>495</v>
      </c>
      <c r="V225" s="55"/>
      <c r="W225" s="55"/>
      <c r="X225" s="56"/>
      <c r="Y225" s="23"/>
      <c r="Z225" s="53"/>
      <c r="AB225" s="59"/>
      <c r="AC225" s="60"/>
      <c r="AD225" s="60"/>
      <c r="AE225" s="60"/>
      <c r="AF225" s="60"/>
      <c r="AG225" s="60"/>
      <c r="AH225" s="60"/>
      <c r="AI225" s="60"/>
      <c r="AJ225" s="60"/>
      <c r="AK225" s="60"/>
      <c r="AL225" s="60"/>
      <c r="AM225" s="60"/>
      <c r="AN225" s="60"/>
      <c r="AO225" s="60"/>
      <c r="AP225" s="60"/>
      <c r="AQ225" s="60"/>
    </row>
    <row r="226" ht="15.75" customHeight="1">
      <c r="A226" s="90" t="s">
        <v>21</v>
      </c>
      <c r="B226" s="15"/>
      <c r="C226" s="51" t="s">
        <v>1032</v>
      </c>
      <c r="D226" s="114">
        <v>45775.0</v>
      </c>
      <c r="E226" s="53"/>
      <c r="F226" s="90" t="s">
        <v>1033</v>
      </c>
      <c r="G226" s="141">
        <v>6.281116907E10</v>
      </c>
      <c r="H226" s="147" t="s">
        <v>1034</v>
      </c>
      <c r="J226" s="80" t="s">
        <v>1035</v>
      </c>
      <c r="M226" s="90" t="s">
        <v>32</v>
      </c>
      <c r="N226" s="81">
        <v>390000.0</v>
      </c>
      <c r="O226" s="66"/>
      <c r="P226" s="33">
        <f>N226*(SUMIF(PNL!$A$2,"PRST-GCP",PNL!$B$2))</f>
        <v>136500</v>
      </c>
      <c r="Q226" s="19">
        <f>(N226-O226-P226)*(SUMIF(PNL!$A$1,"PRST-BNS-SALES",PNL!$B$1))</f>
        <v>17238</v>
      </c>
      <c r="R226" s="90" t="s">
        <v>92</v>
      </c>
      <c r="S226" s="90" t="s">
        <v>93</v>
      </c>
      <c r="V226" s="55"/>
      <c r="W226" s="55"/>
      <c r="X226" s="56"/>
      <c r="Y226" s="23"/>
      <c r="Z226" s="53"/>
      <c r="AB226" s="59"/>
      <c r="AC226" s="60"/>
      <c r="AD226" s="60"/>
      <c r="AE226" s="60"/>
      <c r="AF226" s="60"/>
      <c r="AG226" s="60"/>
      <c r="AH226" s="60"/>
      <c r="AI226" s="60"/>
      <c r="AJ226" s="60"/>
      <c r="AK226" s="60"/>
      <c r="AL226" s="60"/>
      <c r="AM226" s="60"/>
      <c r="AN226" s="60"/>
      <c r="AO226" s="60"/>
      <c r="AP226" s="60"/>
      <c r="AQ226" s="60"/>
    </row>
    <row r="227" ht="15.75" customHeight="1">
      <c r="A227" s="90" t="s">
        <v>21</v>
      </c>
      <c r="B227" s="15"/>
      <c r="C227" s="51" t="s">
        <v>1036</v>
      </c>
      <c r="D227" s="114">
        <v>45776.0</v>
      </c>
      <c r="E227" s="53"/>
      <c r="F227" s="14" t="s">
        <v>835</v>
      </c>
      <c r="G227" s="137" t="s">
        <v>836</v>
      </c>
      <c r="H227" s="31"/>
      <c r="J227" s="80" t="s">
        <v>1037</v>
      </c>
      <c r="M227" s="90" t="s">
        <v>33</v>
      </c>
      <c r="N227" s="81">
        <v>690000.0</v>
      </c>
      <c r="O227" s="66"/>
      <c r="P227" s="33">
        <f>N227*(SUMIF(PNL!$A$2,"PRST-GCP",PNL!$B$2))</f>
        <v>241500</v>
      </c>
      <c r="Q227" s="19">
        <f>(N227-O227-P227)*(SUMIF(PNL!$A$1,"PRST-BNS-SALES",PNL!$B$1))</f>
        <v>30498</v>
      </c>
      <c r="R227" s="90" t="s">
        <v>1038</v>
      </c>
      <c r="S227" s="90" t="s">
        <v>839</v>
      </c>
      <c r="V227" s="55"/>
      <c r="W227" s="55"/>
      <c r="X227" s="56"/>
      <c r="Y227" s="23"/>
      <c r="Z227" s="53"/>
      <c r="AB227" s="59"/>
      <c r="AC227" s="60"/>
      <c r="AD227" s="60"/>
      <c r="AE227" s="60"/>
      <c r="AF227" s="60"/>
      <c r="AG227" s="60"/>
      <c r="AH227" s="60"/>
      <c r="AI227" s="60"/>
      <c r="AJ227" s="60"/>
      <c r="AK227" s="60"/>
      <c r="AL227" s="60"/>
      <c r="AM227" s="60"/>
      <c r="AN227" s="60"/>
      <c r="AO227" s="60"/>
      <c r="AP227" s="60"/>
      <c r="AQ227" s="60"/>
    </row>
    <row r="228" ht="15.75" customHeight="1">
      <c r="A228" s="90" t="s">
        <v>21</v>
      </c>
      <c r="B228" s="15"/>
      <c r="C228" s="51" t="s">
        <v>1039</v>
      </c>
      <c r="D228" s="114">
        <v>45779.0</v>
      </c>
      <c r="E228" s="53"/>
      <c r="F228" s="90" t="s">
        <v>1040</v>
      </c>
      <c r="G228" s="79"/>
      <c r="H228" s="31"/>
      <c r="J228" s="80" t="s">
        <v>1041</v>
      </c>
      <c r="M228" s="90" t="s">
        <v>33</v>
      </c>
      <c r="N228" s="81">
        <v>390000.0</v>
      </c>
      <c r="O228" s="66"/>
      <c r="P228" s="33">
        <f>N228*(SUMIF(PNL!$A$2,"PRST-GCP",PNL!$B$2))</f>
        <v>136500</v>
      </c>
      <c r="Q228" s="19">
        <f>(N228-O228-P228)*(SUMIF(PNL!$A$1,"PRST-BNS-SALES",PNL!$B$1))</f>
        <v>17238</v>
      </c>
      <c r="R228" s="90" t="s">
        <v>911</v>
      </c>
      <c r="S228" s="90" t="s">
        <v>912</v>
      </c>
      <c r="V228" s="55"/>
      <c r="W228" s="55"/>
      <c r="X228" s="56"/>
      <c r="Y228" s="23"/>
      <c r="Z228" s="53"/>
      <c r="AB228" s="59"/>
      <c r="AC228" s="60"/>
      <c r="AD228" s="60"/>
      <c r="AE228" s="60"/>
      <c r="AF228" s="60"/>
      <c r="AG228" s="60"/>
      <c r="AH228" s="60"/>
      <c r="AI228" s="60"/>
      <c r="AJ228" s="60"/>
      <c r="AK228" s="60"/>
      <c r="AL228" s="60"/>
      <c r="AM228" s="60"/>
      <c r="AN228" s="60"/>
      <c r="AO228" s="60"/>
      <c r="AP228" s="60"/>
      <c r="AQ228" s="60"/>
    </row>
    <row r="229" ht="15.75" customHeight="1">
      <c r="A229" s="90" t="s">
        <v>21</v>
      </c>
      <c r="B229" s="15"/>
      <c r="C229" s="51" t="s">
        <v>1042</v>
      </c>
      <c r="D229" s="114">
        <v>45780.0</v>
      </c>
      <c r="E229" s="53"/>
      <c r="F229" s="90" t="s">
        <v>1043</v>
      </c>
      <c r="G229" s="141" t="s">
        <v>1044</v>
      </c>
      <c r="H229" s="155" t="s">
        <v>1045</v>
      </c>
      <c r="I229" s="90" t="s">
        <v>1046</v>
      </c>
      <c r="J229" s="80" t="s">
        <v>1047</v>
      </c>
      <c r="M229" s="90" t="s">
        <v>30</v>
      </c>
      <c r="N229" s="81">
        <v>390000.0</v>
      </c>
      <c r="O229" s="66"/>
      <c r="P229" s="33">
        <f>N229*(SUMIF(PNL!$A$2,"PRST-GCP",PNL!$B$2))</f>
        <v>136500</v>
      </c>
      <c r="Q229" s="19">
        <f>(N229-O229-P229)*(SUMIF(PNL!$A$1,"PRST-BNS-SALES",PNL!$B$1))</f>
        <v>17238</v>
      </c>
      <c r="R229" s="90" t="s">
        <v>27</v>
      </c>
      <c r="S229" s="90" t="s">
        <v>118</v>
      </c>
      <c r="V229" s="55"/>
      <c r="W229" s="55"/>
      <c r="X229" s="56"/>
      <c r="Y229" s="23"/>
      <c r="Z229" s="53"/>
      <c r="AB229" s="59"/>
      <c r="AC229" s="60"/>
      <c r="AD229" s="60"/>
      <c r="AE229" s="60"/>
      <c r="AF229" s="60"/>
      <c r="AG229" s="60"/>
      <c r="AH229" s="60"/>
      <c r="AI229" s="60"/>
      <c r="AJ229" s="60"/>
      <c r="AK229" s="60"/>
      <c r="AL229" s="60"/>
      <c r="AM229" s="60"/>
      <c r="AN229" s="60"/>
      <c r="AO229" s="60"/>
      <c r="AP229" s="60"/>
      <c r="AQ229" s="60"/>
    </row>
    <row r="230" ht="15.75" customHeight="1">
      <c r="A230" s="90" t="s">
        <v>21</v>
      </c>
      <c r="B230" s="15"/>
      <c r="C230" s="51" t="s">
        <v>1048</v>
      </c>
      <c r="D230" s="114">
        <v>45786.0</v>
      </c>
      <c r="E230" s="53"/>
      <c r="F230" s="90" t="s">
        <v>817</v>
      </c>
      <c r="G230" s="79"/>
      <c r="H230" s="31"/>
      <c r="J230" s="80" t="s">
        <v>1049</v>
      </c>
      <c r="M230" s="90" t="s">
        <v>33</v>
      </c>
      <c r="N230" s="81">
        <v>1190000.0</v>
      </c>
      <c r="O230" s="66"/>
      <c r="P230" s="33">
        <f>N230*(SUMIF(PNL!$A$2,"PRST-GCP",PNL!$B$2))</f>
        <v>416500</v>
      </c>
      <c r="Q230" s="19">
        <f>(N230-O230-P230)*(SUMIF(PNL!$A$1,"PRST-BNS-SALES",PNL!$B$1))</f>
        <v>52598</v>
      </c>
      <c r="R230" s="90" t="s">
        <v>1050</v>
      </c>
      <c r="S230" s="90" t="s">
        <v>1051</v>
      </c>
      <c r="V230" s="55"/>
      <c r="W230" s="55"/>
      <c r="X230" s="56"/>
      <c r="Y230" s="23"/>
      <c r="Z230" s="53"/>
      <c r="AB230" s="59"/>
      <c r="AC230" s="60"/>
      <c r="AD230" s="60"/>
      <c r="AE230" s="60"/>
      <c r="AF230" s="60"/>
      <c r="AG230" s="60"/>
      <c r="AH230" s="60"/>
      <c r="AI230" s="60"/>
      <c r="AJ230" s="60"/>
      <c r="AK230" s="60"/>
      <c r="AL230" s="60"/>
      <c r="AM230" s="60"/>
      <c r="AN230" s="60"/>
      <c r="AO230" s="60"/>
      <c r="AP230" s="60"/>
      <c r="AQ230" s="60"/>
    </row>
    <row r="231" ht="15.75" customHeight="1">
      <c r="A231" s="90" t="s">
        <v>21</v>
      </c>
      <c r="B231" s="15"/>
      <c r="C231" s="110" t="s">
        <v>1052</v>
      </c>
      <c r="D231" s="114">
        <v>45817.0</v>
      </c>
      <c r="E231" s="53"/>
      <c r="F231" s="90" t="s">
        <v>1053</v>
      </c>
      <c r="G231" s="141" t="s">
        <v>1054</v>
      </c>
      <c r="H231" s="31"/>
      <c r="J231" s="80" t="s">
        <v>1055</v>
      </c>
      <c r="M231" s="90" t="s">
        <v>32</v>
      </c>
      <c r="N231" s="81">
        <v>1090000.0</v>
      </c>
      <c r="O231" s="66"/>
      <c r="P231" s="33">
        <f>N231*(SUMIF(PNL!$A$2,"PRST-GCP",PNL!$B$2))</f>
        <v>381500</v>
      </c>
      <c r="Q231" s="19">
        <f>(N231-O231-P231)*(SUMIF(PNL!$A$1,"PRST-BNS-SALES",PNL!$B$1))</f>
        <v>48178</v>
      </c>
      <c r="R231" s="90" t="s">
        <v>932</v>
      </c>
      <c r="S231" s="90" t="s">
        <v>495</v>
      </c>
      <c r="V231" s="55"/>
      <c r="W231" s="55"/>
      <c r="X231" s="56"/>
      <c r="Y231" s="23"/>
      <c r="Z231" s="53"/>
      <c r="AB231" s="59"/>
      <c r="AC231" s="60"/>
      <c r="AD231" s="60"/>
      <c r="AE231" s="60"/>
      <c r="AF231" s="60"/>
      <c r="AG231" s="60"/>
      <c r="AH231" s="60"/>
      <c r="AI231" s="60"/>
      <c r="AJ231" s="60"/>
      <c r="AK231" s="60"/>
      <c r="AL231" s="60"/>
      <c r="AM231" s="60"/>
      <c r="AN231" s="60"/>
      <c r="AO231" s="60"/>
      <c r="AP231" s="60"/>
      <c r="AQ231" s="60"/>
    </row>
    <row r="232" ht="15.75" customHeight="1">
      <c r="A232" s="90" t="s">
        <v>20</v>
      </c>
      <c r="B232" s="15"/>
      <c r="C232" s="110" t="s">
        <v>1056</v>
      </c>
      <c r="D232" s="114">
        <v>45807.0</v>
      </c>
      <c r="E232" s="53"/>
      <c r="F232" s="90" t="s">
        <v>1057</v>
      </c>
      <c r="G232" s="79"/>
      <c r="H232" s="31"/>
      <c r="I232" s="90" t="s">
        <v>310</v>
      </c>
      <c r="J232" s="80" t="s">
        <v>1058</v>
      </c>
      <c r="M232" s="90" t="s">
        <v>33</v>
      </c>
      <c r="N232" s="81">
        <v>2290000.0</v>
      </c>
      <c r="O232" s="66"/>
      <c r="P232" s="20">
        <v>750000.0</v>
      </c>
      <c r="Q232" s="19">
        <f>(N232-O232-P232)*(SUMIF(PNL!$A$1,"PRST-BNS-SALES",PNL!$B$1))</f>
        <v>104720</v>
      </c>
      <c r="R232" s="90" t="s">
        <v>27</v>
      </c>
      <c r="S232" s="90" t="s">
        <v>28</v>
      </c>
      <c r="V232" s="55"/>
      <c r="W232" s="55"/>
      <c r="X232" s="56"/>
      <c r="Y232" s="23"/>
      <c r="Z232" s="53"/>
      <c r="AB232" s="59"/>
      <c r="AC232" s="60"/>
      <c r="AD232" s="60"/>
      <c r="AE232" s="60"/>
      <c r="AF232" s="60"/>
      <c r="AG232" s="60"/>
      <c r="AH232" s="60"/>
      <c r="AI232" s="60"/>
      <c r="AJ232" s="60"/>
      <c r="AK232" s="60"/>
      <c r="AL232" s="60"/>
      <c r="AM232" s="60"/>
      <c r="AN232" s="60"/>
      <c r="AO232" s="60"/>
      <c r="AP232" s="60"/>
      <c r="AQ232" s="60"/>
    </row>
    <row r="233" ht="15.75" customHeight="1">
      <c r="A233" s="90" t="s">
        <v>21</v>
      </c>
      <c r="B233" s="15"/>
      <c r="C233" s="51" t="s">
        <v>1059</v>
      </c>
      <c r="D233" s="114">
        <v>45809.0</v>
      </c>
      <c r="E233" s="53"/>
      <c r="F233" s="90" t="s">
        <v>1060</v>
      </c>
      <c r="G233" s="79"/>
      <c r="H233" s="31"/>
      <c r="J233" s="80" t="s">
        <v>1023</v>
      </c>
      <c r="M233" s="90" t="s">
        <v>33</v>
      </c>
      <c r="N233" s="81">
        <v>990000.0</v>
      </c>
      <c r="O233" s="66"/>
      <c r="P233" s="33">
        <f>N233*(SUMIF(PNL!$A$2,"PRST-GCP",PNL!$B$2))</f>
        <v>346500</v>
      </c>
      <c r="Q233" s="19">
        <f>(N233-O233-P233)*(SUMIF(PNL!$A$1,"PRST-BNS-SALES",PNL!$B$1))</f>
        <v>43758</v>
      </c>
      <c r="R233" s="90" t="s">
        <v>27</v>
      </c>
      <c r="S233" s="90" t="s">
        <v>487</v>
      </c>
      <c r="V233" s="55"/>
      <c r="W233" s="55"/>
      <c r="X233" s="56"/>
      <c r="Y233" s="23"/>
      <c r="Z233" s="53"/>
      <c r="AB233" s="59"/>
      <c r="AC233" s="60"/>
      <c r="AD233" s="60"/>
      <c r="AE233" s="60"/>
      <c r="AF233" s="60"/>
      <c r="AG233" s="60"/>
      <c r="AH233" s="60"/>
      <c r="AI233" s="60"/>
      <c r="AJ233" s="60"/>
      <c r="AK233" s="60"/>
      <c r="AL233" s="60"/>
      <c r="AM233" s="60"/>
      <c r="AN233" s="60"/>
      <c r="AO233" s="60"/>
      <c r="AP233" s="60"/>
      <c r="AQ233" s="60"/>
    </row>
    <row r="234" ht="15.75" customHeight="1">
      <c r="A234" s="90" t="s">
        <v>20</v>
      </c>
      <c r="B234" s="15"/>
      <c r="C234" s="51" t="s">
        <v>1061</v>
      </c>
      <c r="D234" s="114">
        <v>45821.0</v>
      </c>
      <c r="E234" s="53"/>
      <c r="F234" s="90" t="s">
        <v>1062</v>
      </c>
      <c r="G234" s="79"/>
      <c r="H234" s="31"/>
      <c r="J234" s="80" t="s">
        <v>1063</v>
      </c>
      <c r="M234" s="90" t="s">
        <v>33</v>
      </c>
      <c r="N234" s="81">
        <v>2940000.0</v>
      </c>
      <c r="O234" s="66"/>
      <c r="P234" s="20">
        <v>750000.0</v>
      </c>
      <c r="Q234" s="19">
        <f>(N234-O234-P234)*(SUMIF(PNL!$A$1,"PRST-BNS-SALES",PNL!$B$1))</f>
        <v>148920</v>
      </c>
      <c r="R234" s="90" t="s">
        <v>27</v>
      </c>
      <c r="S234" s="90" t="s">
        <v>28</v>
      </c>
      <c r="V234" s="55"/>
      <c r="W234" s="55"/>
      <c r="X234" s="56"/>
      <c r="Y234" s="23"/>
      <c r="Z234" s="53"/>
      <c r="AB234" s="59"/>
      <c r="AC234" s="60"/>
      <c r="AD234" s="60"/>
      <c r="AE234" s="60"/>
      <c r="AF234" s="60"/>
      <c r="AG234" s="60"/>
      <c r="AH234" s="60"/>
      <c r="AI234" s="60"/>
      <c r="AJ234" s="60"/>
      <c r="AK234" s="60"/>
      <c r="AL234" s="60"/>
      <c r="AM234" s="60"/>
      <c r="AN234" s="60"/>
      <c r="AO234" s="60"/>
      <c r="AP234" s="60"/>
      <c r="AQ234" s="60"/>
    </row>
    <row r="235" ht="15.75" customHeight="1">
      <c r="A235" s="90" t="s">
        <v>20</v>
      </c>
      <c r="B235" s="15"/>
      <c r="C235" s="51" t="s">
        <v>1064</v>
      </c>
      <c r="D235" s="156" t="s">
        <v>1065</v>
      </c>
      <c r="E235" s="53"/>
      <c r="F235" s="90" t="s">
        <v>1066</v>
      </c>
      <c r="G235" s="79"/>
      <c r="H235" s="31"/>
      <c r="J235" s="80" t="s">
        <v>1067</v>
      </c>
      <c r="M235" s="90" t="s">
        <v>33</v>
      </c>
      <c r="N235" s="81">
        <v>2290000.0</v>
      </c>
      <c r="O235" s="66"/>
      <c r="P235" s="20">
        <v>750000.0</v>
      </c>
      <c r="Q235" s="19">
        <f>(N235-O235-P235)*(SUMIF(PNL!$A$1,"PRST-BNS-SALES",PNL!$B$1))</f>
        <v>104720</v>
      </c>
      <c r="R235" s="90" t="s">
        <v>911</v>
      </c>
      <c r="S235" s="90" t="s">
        <v>481</v>
      </c>
      <c r="V235" s="55"/>
      <c r="W235" s="55"/>
      <c r="X235" s="56"/>
      <c r="Y235" s="23"/>
      <c r="Z235" s="53"/>
      <c r="AB235" s="59"/>
      <c r="AC235" s="60"/>
      <c r="AD235" s="60"/>
      <c r="AE235" s="60"/>
      <c r="AF235" s="60"/>
      <c r="AG235" s="60"/>
      <c r="AH235" s="60"/>
      <c r="AI235" s="60"/>
      <c r="AJ235" s="60"/>
      <c r="AK235" s="60"/>
      <c r="AL235" s="60"/>
      <c r="AM235" s="60"/>
      <c r="AN235" s="60"/>
      <c r="AO235" s="60"/>
      <c r="AP235" s="60"/>
      <c r="AQ235" s="60"/>
    </row>
    <row r="236" ht="15.75" customHeight="1">
      <c r="A236" s="90" t="s">
        <v>20</v>
      </c>
      <c r="B236" s="15"/>
      <c r="C236" s="51" t="s">
        <v>1068</v>
      </c>
      <c r="D236" s="114">
        <v>45834.0</v>
      </c>
      <c r="E236" s="53"/>
      <c r="F236" s="90" t="s">
        <v>129</v>
      </c>
      <c r="G236" s="141" t="s">
        <v>1069</v>
      </c>
      <c r="H236" s="31"/>
      <c r="I236" s="90" t="s">
        <v>76</v>
      </c>
      <c r="J236" s="80" t="s">
        <v>1070</v>
      </c>
      <c r="M236" s="90" t="s">
        <v>30</v>
      </c>
      <c r="N236" s="81">
        <v>3540000.0</v>
      </c>
      <c r="O236" s="66"/>
      <c r="P236" s="20">
        <v>750000.0</v>
      </c>
      <c r="Q236" s="19">
        <f>(N236-O236-P236)*(SUMIF(PNL!$A$1,"PRST-BNS-SALES",PNL!$B$1))</f>
        <v>189720</v>
      </c>
      <c r="R236" s="90" t="s">
        <v>27</v>
      </c>
      <c r="S236" s="90" t="s">
        <v>28</v>
      </c>
      <c r="V236" s="55"/>
      <c r="W236" s="55"/>
      <c r="X236" s="56"/>
      <c r="Y236" s="23"/>
      <c r="Z236" s="53"/>
      <c r="AB236" s="59"/>
      <c r="AC236" s="60"/>
      <c r="AD236" s="60"/>
      <c r="AE236" s="60"/>
      <c r="AF236" s="60"/>
      <c r="AG236" s="60"/>
      <c r="AH236" s="60"/>
      <c r="AI236" s="60"/>
      <c r="AJ236" s="60"/>
      <c r="AK236" s="60"/>
      <c r="AL236" s="60"/>
      <c r="AM236" s="60"/>
      <c r="AN236" s="60"/>
      <c r="AO236" s="60"/>
      <c r="AP236" s="60"/>
      <c r="AQ236" s="60"/>
    </row>
    <row r="237" ht="15.75" customHeight="1">
      <c r="A237" s="90" t="s">
        <v>20</v>
      </c>
      <c r="B237" s="15"/>
      <c r="C237" s="51" t="s">
        <v>1071</v>
      </c>
      <c r="D237" s="114">
        <v>45836.0</v>
      </c>
      <c r="E237" s="53"/>
      <c r="F237" s="90" t="s">
        <v>1072</v>
      </c>
      <c r="G237" s="141" t="s">
        <v>1073</v>
      </c>
      <c r="H237" s="31"/>
      <c r="I237" s="90" t="s">
        <v>1074</v>
      </c>
      <c r="J237" s="80" t="s">
        <v>1075</v>
      </c>
      <c r="M237" s="90" t="s">
        <v>30</v>
      </c>
      <c r="N237" s="81">
        <v>6190000.0</v>
      </c>
      <c r="O237" s="66"/>
      <c r="P237" s="20">
        <v>1350000.0</v>
      </c>
      <c r="Q237" s="19">
        <f>(N237-O237-P237)*(SUMIF(PNL!$A$1,"PRST-BNS-SALES",PNL!$B$1))</f>
        <v>329120</v>
      </c>
      <c r="R237" s="90" t="s">
        <v>27</v>
      </c>
      <c r="S237" s="90" t="s">
        <v>28</v>
      </c>
      <c r="V237" s="55"/>
      <c r="W237" s="55"/>
      <c r="X237" s="56"/>
      <c r="Y237" s="23"/>
      <c r="Z237" s="53"/>
      <c r="AB237" s="59"/>
      <c r="AC237" s="60"/>
      <c r="AD237" s="60"/>
      <c r="AE237" s="60"/>
      <c r="AF237" s="60"/>
      <c r="AG237" s="60"/>
      <c r="AH237" s="60"/>
      <c r="AI237" s="60"/>
      <c r="AJ237" s="60"/>
      <c r="AK237" s="60"/>
      <c r="AL237" s="60"/>
      <c r="AM237" s="60"/>
      <c r="AN237" s="60"/>
      <c r="AO237" s="60"/>
      <c r="AP237" s="60"/>
      <c r="AQ237" s="60"/>
    </row>
    <row r="238" ht="15.75" customHeight="1">
      <c r="A238" s="90" t="s">
        <v>21</v>
      </c>
      <c r="B238" s="15"/>
      <c r="C238" s="51" t="s">
        <v>1076</v>
      </c>
      <c r="D238" s="114">
        <v>45870.0</v>
      </c>
      <c r="E238" s="153">
        <v>1.0</v>
      </c>
      <c r="F238" s="90" t="s">
        <v>223</v>
      </c>
      <c r="G238" s="141" t="s">
        <v>1077</v>
      </c>
      <c r="H238" s="147" t="s">
        <v>1078</v>
      </c>
      <c r="J238" s="80" t="s">
        <v>764</v>
      </c>
      <c r="M238" s="90" t="s">
        <v>31</v>
      </c>
      <c r="N238" s="81">
        <v>390000.0</v>
      </c>
      <c r="O238" s="66"/>
      <c r="P238" s="33">
        <f>N238*(SUMIF(PNL!$A$2,"PRST-GCP",PNL!$B$2))</f>
        <v>136500</v>
      </c>
      <c r="Q238" s="19">
        <f>(N238-O238-P238)*(SUMIF(PNL!$A$1,"PRST-BNS-SALES",PNL!$B$1))</f>
        <v>17238</v>
      </c>
      <c r="R238" s="90" t="s">
        <v>591</v>
      </c>
      <c r="S238" s="90" t="s">
        <v>1079</v>
      </c>
      <c r="V238" s="55"/>
      <c r="W238" s="55"/>
      <c r="X238" s="56"/>
      <c r="Y238" s="23"/>
      <c r="Z238" s="53"/>
      <c r="AB238" s="59"/>
      <c r="AC238" s="60"/>
      <c r="AD238" s="60"/>
      <c r="AE238" s="60"/>
      <c r="AF238" s="60"/>
      <c r="AG238" s="60"/>
      <c r="AH238" s="60"/>
      <c r="AI238" s="60"/>
      <c r="AJ238" s="60"/>
      <c r="AK238" s="60"/>
      <c r="AL238" s="60"/>
      <c r="AM238" s="60"/>
      <c r="AN238" s="60"/>
      <c r="AO238" s="60"/>
      <c r="AP238" s="60"/>
      <c r="AQ238" s="60"/>
    </row>
    <row r="239" ht="15.75" customHeight="1">
      <c r="A239" s="90" t="s">
        <v>20</v>
      </c>
      <c r="B239" s="15"/>
      <c r="C239" s="51" t="s">
        <v>1080</v>
      </c>
      <c r="D239" s="114">
        <v>45875.0</v>
      </c>
      <c r="E239" s="153">
        <v>2.0</v>
      </c>
      <c r="F239" s="90" t="s">
        <v>1081</v>
      </c>
      <c r="G239" s="141">
        <v>8.1287777168E10</v>
      </c>
      <c r="H239" s="147" t="s">
        <v>1082</v>
      </c>
      <c r="I239" s="90" t="s">
        <v>1083</v>
      </c>
      <c r="J239" s="80" t="s">
        <v>1084</v>
      </c>
      <c r="M239" s="90" t="s">
        <v>31</v>
      </c>
      <c r="N239" s="81">
        <v>2490000.0</v>
      </c>
      <c r="O239" s="66"/>
      <c r="P239" s="20">
        <v>750000.0</v>
      </c>
      <c r="Q239" s="19">
        <f>(N239-O239-P239)*(SUMIF(PNL!$A$1,"PRST-BNS-SALES",PNL!$B$1))</f>
        <v>118320</v>
      </c>
      <c r="R239" s="90" t="s">
        <v>911</v>
      </c>
      <c r="S239" s="90" t="s">
        <v>228</v>
      </c>
      <c r="V239" s="55"/>
      <c r="W239" s="55"/>
      <c r="X239" s="56"/>
      <c r="Y239" s="23"/>
      <c r="Z239" s="53"/>
      <c r="AB239" s="59"/>
      <c r="AC239" s="60"/>
      <c r="AD239" s="60"/>
      <c r="AE239" s="60"/>
      <c r="AF239" s="60"/>
      <c r="AG239" s="60"/>
      <c r="AH239" s="60"/>
      <c r="AI239" s="60"/>
      <c r="AJ239" s="60"/>
      <c r="AK239" s="60"/>
      <c r="AL239" s="60"/>
      <c r="AM239" s="60"/>
      <c r="AN239" s="60"/>
      <c r="AO239" s="60"/>
      <c r="AP239" s="60"/>
      <c r="AQ239" s="60"/>
    </row>
    <row r="240" ht="15.75" customHeight="1">
      <c r="A240" s="90" t="s">
        <v>21</v>
      </c>
      <c r="B240" s="15"/>
      <c r="C240" s="51" t="s">
        <v>1085</v>
      </c>
      <c r="D240" s="114">
        <v>45885.0</v>
      </c>
      <c r="E240" s="153">
        <v>1.0</v>
      </c>
      <c r="F240" s="90" t="s">
        <v>1086</v>
      </c>
      <c r="G240" s="141">
        <v>8.2147257349E10</v>
      </c>
      <c r="H240" s="147" t="s">
        <v>1087</v>
      </c>
      <c r="J240" s="80" t="s">
        <v>1088</v>
      </c>
      <c r="M240" s="90" t="s">
        <v>32</v>
      </c>
      <c r="N240" s="81">
        <v>1140000.0</v>
      </c>
      <c r="O240" s="66"/>
      <c r="P240" s="33">
        <f>N240*(SUMIF(PNL!$A$2,"PRST-GCP",PNL!$B$2))</f>
        <v>399000</v>
      </c>
      <c r="Q240" s="19">
        <f>(N240-O240-P240)*(SUMIF(PNL!$A$1,"PRST-BNS-SALES",PNL!$B$1))</f>
        <v>50388</v>
      </c>
      <c r="R240" s="90" t="s">
        <v>27</v>
      </c>
      <c r="S240" s="90" t="s">
        <v>28</v>
      </c>
      <c r="V240" s="55"/>
      <c r="W240" s="55"/>
      <c r="X240" s="56"/>
      <c r="Y240" s="23"/>
      <c r="Z240" s="53"/>
      <c r="AB240" s="59"/>
      <c r="AC240" s="60"/>
      <c r="AD240" s="60"/>
      <c r="AE240" s="60"/>
      <c r="AF240" s="60"/>
      <c r="AG240" s="60"/>
      <c r="AH240" s="60"/>
      <c r="AI240" s="60"/>
      <c r="AJ240" s="60"/>
      <c r="AK240" s="60"/>
      <c r="AL240" s="60"/>
      <c r="AM240" s="60"/>
      <c r="AN240" s="60"/>
      <c r="AO240" s="60"/>
      <c r="AP240" s="60"/>
      <c r="AQ240" s="60"/>
    </row>
    <row r="241" ht="15.75" customHeight="1">
      <c r="A241" s="90" t="s">
        <v>20</v>
      </c>
      <c r="B241" s="15"/>
      <c r="C241" s="51" t="s">
        <v>1089</v>
      </c>
      <c r="D241" s="114">
        <v>45887.0</v>
      </c>
      <c r="E241" s="153">
        <v>5.0</v>
      </c>
      <c r="F241" s="90" t="s">
        <v>1090</v>
      </c>
      <c r="G241" s="79"/>
      <c r="H241" s="31"/>
      <c r="J241" s="80" t="s">
        <v>1091</v>
      </c>
      <c r="M241" s="90" t="s">
        <v>33</v>
      </c>
      <c r="N241" s="81">
        <v>2440000.0</v>
      </c>
      <c r="O241" s="66"/>
      <c r="P241" s="20">
        <v>750000.0</v>
      </c>
      <c r="Q241" s="19">
        <f>(N241-O241-P241)*(SUMIF(PNL!$A$1,"PRST-BNS-SALES",PNL!$B$1))</f>
        <v>114920</v>
      </c>
      <c r="R241" s="90" t="s">
        <v>27</v>
      </c>
      <c r="S241" s="90" t="s">
        <v>1092</v>
      </c>
      <c r="V241" s="55"/>
      <c r="W241" s="55"/>
      <c r="X241" s="56"/>
      <c r="Y241" s="23"/>
      <c r="Z241" s="53"/>
      <c r="AB241" s="59"/>
      <c r="AC241" s="60"/>
      <c r="AD241" s="60"/>
      <c r="AE241" s="60"/>
      <c r="AF241" s="60"/>
      <c r="AG241" s="60"/>
      <c r="AH241" s="60"/>
      <c r="AI241" s="60"/>
      <c r="AJ241" s="60"/>
      <c r="AK241" s="60"/>
      <c r="AL241" s="60"/>
      <c r="AM241" s="60"/>
      <c r="AN241" s="60"/>
      <c r="AO241" s="60"/>
      <c r="AP241" s="60"/>
      <c r="AQ241" s="60"/>
    </row>
    <row r="242" ht="15.75" customHeight="1">
      <c r="A242" s="90" t="s">
        <v>21</v>
      </c>
      <c r="B242" s="15"/>
      <c r="C242" s="51" t="s">
        <v>1093</v>
      </c>
      <c r="D242" s="114">
        <v>45888.0</v>
      </c>
      <c r="E242" s="153">
        <v>4.0</v>
      </c>
      <c r="F242" s="90" t="s">
        <v>1094</v>
      </c>
      <c r="G242" s="141">
        <v>8.2146564949E10</v>
      </c>
      <c r="H242" s="147" t="s">
        <v>1095</v>
      </c>
      <c r="J242" s="80" t="s">
        <v>1096</v>
      </c>
      <c r="M242" s="90" t="s">
        <v>30</v>
      </c>
      <c r="N242" s="81">
        <v>990000.0</v>
      </c>
      <c r="O242" s="66"/>
      <c r="P242" s="33">
        <f>N242*(SUMIF(PNL!$A$2,"PRST-GCP",PNL!$B$2))</f>
        <v>346500</v>
      </c>
      <c r="Q242" s="19">
        <f>(N242-O242-P242)*(SUMIF(PNL!$A$1,"PRST-BNS-SALES",PNL!$B$1))</f>
        <v>43758</v>
      </c>
      <c r="R242" s="34"/>
      <c r="S242" s="34"/>
      <c r="V242" s="55"/>
      <c r="W242" s="55"/>
      <c r="X242" s="56"/>
      <c r="Y242" s="23"/>
      <c r="Z242" s="53"/>
      <c r="AB242" s="59"/>
      <c r="AC242" s="60"/>
      <c r="AD242" s="60"/>
      <c r="AE242" s="60"/>
      <c r="AF242" s="60"/>
      <c r="AG242" s="60"/>
      <c r="AH242" s="60"/>
      <c r="AI242" s="60"/>
      <c r="AJ242" s="60"/>
      <c r="AK242" s="60"/>
      <c r="AL242" s="60"/>
      <c r="AM242" s="60"/>
      <c r="AN242" s="60"/>
      <c r="AO242" s="60"/>
      <c r="AP242" s="60"/>
      <c r="AQ242" s="60"/>
    </row>
    <row r="243" ht="15.75" customHeight="1">
      <c r="A243" s="90" t="s">
        <v>21</v>
      </c>
      <c r="B243" s="15"/>
      <c r="C243" s="51" t="s">
        <v>1097</v>
      </c>
      <c r="D243" s="114">
        <v>45904.0</v>
      </c>
      <c r="E243" s="153">
        <v>5.0</v>
      </c>
      <c r="F243" s="90" t="s">
        <v>1098</v>
      </c>
      <c r="G243" s="141" t="s">
        <v>1099</v>
      </c>
      <c r="H243" s="147" t="s">
        <v>1100</v>
      </c>
      <c r="I243" s="90" t="s">
        <v>1101</v>
      </c>
      <c r="J243" s="80" t="s">
        <v>1102</v>
      </c>
      <c r="M243" s="90" t="s">
        <v>31</v>
      </c>
      <c r="N243" s="66"/>
      <c r="O243" s="66"/>
      <c r="P243" s="66"/>
      <c r="Q243" s="66"/>
      <c r="R243" s="90" t="s">
        <v>872</v>
      </c>
      <c r="S243" s="90" t="s">
        <v>873</v>
      </c>
      <c r="V243" s="55"/>
      <c r="W243" s="55"/>
      <c r="X243" s="56"/>
      <c r="Y243" s="23"/>
      <c r="Z243" s="53"/>
      <c r="AB243" s="59"/>
      <c r="AC243" s="60"/>
      <c r="AD243" s="60"/>
      <c r="AE243" s="60"/>
      <c r="AF243" s="60"/>
      <c r="AG243" s="60"/>
      <c r="AH243" s="60"/>
      <c r="AI243" s="60"/>
      <c r="AJ243" s="60"/>
      <c r="AK243" s="60"/>
      <c r="AL243" s="60"/>
      <c r="AM243" s="60"/>
      <c r="AN243" s="60"/>
      <c r="AO243" s="60"/>
      <c r="AP243" s="60"/>
      <c r="AQ243" s="60"/>
    </row>
    <row r="244" ht="15.75" customHeight="1">
      <c r="A244" s="90" t="s">
        <v>20</v>
      </c>
      <c r="B244" s="15"/>
      <c r="C244" s="51" t="s">
        <v>1103</v>
      </c>
      <c r="D244" s="114">
        <v>45905.0</v>
      </c>
      <c r="E244" s="153">
        <v>2.0</v>
      </c>
      <c r="F244" s="90" t="s">
        <v>1104</v>
      </c>
      <c r="G244" s="90" t="s">
        <v>1105</v>
      </c>
      <c r="H244" s="31"/>
      <c r="I244" s="90" t="s">
        <v>1106</v>
      </c>
      <c r="J244" s="80" t="s">
        <v>1107</v>
      </c>
      <c r="M244" s="90" t="s">
        <v>32</v>
      </c>
      <c r="N244" s="66"/>
      <c r="O244" s="66"/>
      <c r="P244" s="66"/>
      <c r="Q244" s="66"/>
      <c r="R244" s="90" t="s">
        <v>932</v>
      </c>
      <c r="S244" s="90" t="s">
        <v>495</v>
      </c>
      <c r="V244" s="55"/>
      <c r="W244" s="55"/>
      <c r="X244" s="56"/>
      <c r="Y244" s="23"/>
      <c r="Z244" s="53"/>
      <c r="AB244" s="59"/>
      <c r="AC244" s="60"/>
      <c r="AD244" s="60"/>
      <c r="AE244" s="60"/>
      <c r="AF244" s="60"/>
      <c r="AG244" s="60"/>
      <c r="AH244" s="60"/>
      <c r="AI244" s="60"/>
      <c r="AJ244" s="60"/>
      <c r="AK244" s="60"/>
      <c r="AL244" s="60"/>
      <c r="AM244" s="60"/>
      <c r="AN244" s="60"/>
      <c r="AO244" s="60"/>
      <c r="AP244" s="60"/>
      <c r="AQ244" s="60"/>
    </row>
    <row r="245" ht="15.75" customHeight="1">
      <c r="A245" s="90" t="s">
        <v>20</v>
      </c>
      <c r="B245" s="15"/>
      <c r="C245" s="51" t="s">
        <v>1108</v>
      </c>
      <c r="D245" s="114">
        <v>45912.0</v>
      </c>
      <c r="E245" s="153">
        <v>5.0</v>
      </c>
      <c r="F245" s="90" t="s">
        <v>1109</v>
      </c>
      <c r="G245" s="141" t="s">
        <v>1110</v>
      </c>
      <c r="H245" s="31"/>
      <c r="J245" s="80" t="s">
        <v>1107</v>
      </c>
      <c r="M245" s="90" t="s">
        <v>32</v>
      </c>
      <c r="N245" s="66"/>
      <c r="O245" s="66"/>
      <c r="P245" s="66"/>
      <c r="Q245" s="66"/>
      <c r="R245" s="90" t="s">
        <v>27</v>
      </c>
      <c r="S245" s="90" t="s">
        <v>28</v>
      </c>
      <c r="V245" s="55"/>
      <c r="W245" s="55"/>
      <c r="X245" s="56"/>
      <c r="Y245" s="23"/>
      <c r="Z245" s="53"/>
      <c r="AB245" s="59"/>
      <c r="AC245" s="60"/>
      <c r="AD245" s="60"/>
      <c r="AE245" s="60"/>
      <c r="AF245" s="60"/>
      <c r="AG245" s="60"/>
      <c r="AH245" s="60"/>
      <c r="AI245" s="60"/>
      <c r="AJ245" s="60"/>
      <c r="AK245" s="60"/>
      <c r="AL245" s="60"/>
      <c r="AM245" s="60"/>
      <c r="AN245" s="60"/>
      <c r="AO245" s="60"/>
      <c r="AP245" s="60"/>
      <c r="AQ245" s="60"/>
    </row>
    <row r="246" ht="15.75" customHeight="1">
      <c r="A246" s="90" t="s">
        <v>20</v>
      </c>
      <c r="B246" s="15"/>
      <c r="C246" s="51" t="s">
        <v>1111</v>
      </c>
      <c r="D246" s="114">
        <v>45917.0</v>
      </c>
      <c r="E246" s="53"/>
      <c r="F246" s="90" t="s">
        <v>713</v>
      </c>
      <c r="G246" s="79"/>
      <c r="H246" s="31"/>
      <c r="J246" s="80" t="s">
        <v>1112</v>
      </c>
      <c r="M246" s="90" t="s">
        <v>32</v>
      </c>
      <c r="N246" s="66"/>
      <c r="O246" s="66"/>
      <c r="P246" s="66"/>
      <c r="Q246" s="66"/>
      <c r="R246" s="90" t="s">
        <v>932</v>
      </c>
      <c r="S246" s="90" t="s">
        <v>495</v>
      </c>
      <c r="V246" s="55"/>
      <c r="W246" s="55"/>
      <c r="X246" s="56"/>
      <c r="Y246" s="23"/>
      <c r="Z246" s="53"/>
      <c r="AB246" s="59"/>
      <c r="AC246" s="60"/>
      <c r="AD246" s="60"/>
      <c r="AE246" s="60"/>
      <c r="AF246" s="60"/>
      <c r="AG246" s="60"/>
      <c r="AH246" s="60"/>
      <c r="AI246" s="60"/>
      <c r="AJ246" s="60"/>
      <c r="AK246" s="60"/>
      <c r="AL246" s="60"/>
      <c r="AM246" s="60"/>
      <c r="AN246" s="60"/>
      <c r="AO246" s="60"/>
      <c r="AP246" s="60"/>
      <c r="AQ246" s="60"/>
    </row>
    <row r="247" ht="15.75" customHeight="1">
      <c r="A247" s="90" t="s">
        <v>20</v>
      </c>
      <c r="B247" s="15"/>
      <c r="C247" s="51" t="s">
        <v>1113</v>
      </c>
      <c r="D247" s="114">
        <v>45910.0</v>
      </c>
      <c r="E247" s="153">
        <v>9.0</v>
      </c>
      <c r="F247" s="90" t="s">
        <v>1114</v>
      </c>
      <c r="G247" s="141" t="s">
        <v>1115</v>
      </c>
      <c r="H247" s="31"/>
      <c r="J247" s="80" t="s">
        <v>1031</v>
      </c>
      <c r="M247" s="90" t="s">
        <v>33</v>
      </c>
      <c r="N247" s="66"/>
      <c r="O247" s="66"/>
      <c r="P247" s="66"/>
      <c r="Q247" s="66"/>
      <c r="R247" s="90" t="s">
        <v>1116</v>
      </c>
      <c r="S247" s="90" t="s">
        <v>1117</v>
      </c>
      <c r="V247" s="55"/>
      <c r="W247" s="55"/>
      <c r="X247" s="56"/>
      <c r="Y247" s="23"/>
      <c r="Z247" s="53"/>
      <c r="AB247" s="59"/>
      <c r="AC247" s="60"/>
      <c r="AD247" s="60"/>
      <c r="AE247" s="60"/>
      <c r="AF247" s="60"/>
      <c r="AG247" s="60"/>
      <c r="AH247" s="60"/>
      <c r="AI247" s="60"/>
      <c r="AJ247" s="60"/>
      <c r="AK247" s="60"/>
      <c r="AL247" s="60"/>
      <c r="AM247" s="60"/>
      <c r="AN247" s="60"/>
      <c r="AO247" s="60"/>
      <c r="AP247" s="60"/>
      <c r="AQ247" s="60"/>
    </row>
    <row r="248" ht="15.75" customHeight="1">
      <c r="B248" s="15"/>
      <c r="C248" s="16"/>
      <c r="D248" s="53"/>
      <c r="E248" s="53"/>
      <c r="G248" s="79"/>
      <c r="H248" s="31"/>
      <c r="J248" s="18"/>
      <c r="N248" s="66"/>
      <c r="O248" s="66"/>
      <c r="P248" s="66"/>
      <c r="Q248" s="66"/>
      <c r="R248" s="34"/>
      <c r="S248" s="34"/>
      <c r="V248" s="55"/>
      <c r="W248" s="55"/>
      <c r="X248" s="56"/>
      <c r="Y248" s="23"/>
      <c r="Z248" s="53"/>
      <c r="AB248" s="59"/>
      <c r="AC248" s="60"/>
      <c r="AD248" s="60"/>
      <c r="AE248" s="60"/>
      <c r="AF248" s="60"/>
      <c r="AG248" s="60"/>
      <c r="AH248" s="60"/>
      <c r="AI248" s="60"/>
      <c r="AJ248" s="60"/>
      <c r="AK248" s="60"/>
      <c r="AL248" s="60"/>
      <c r="AM248" s="60"/>
      <c r="AN248" s="60"/>
      <c r="AO248" s="60"/>
      <c r="AP248" s="60"/>
      <c r="AQ248" s="60"/>
    </row>
    <row r="249" ht="15.75" customHeight="1">
      <c r="B249" s="15"/>
      <c r="C249" s="16"/>
      <c r="D249" s="53"/>
      <c r="E249" s="53"/>
      <c r="G249" s="79"/>
      <c r="H249" s="31"/>
      <c r="J249" s="18"/>
      <c r="N249" s="66"/>
      <c r="O249" s="66"/>
      <c r="P249" s="66"/>
      <c r="Q249" s="66"/>
      <c r="R249" s="34"/>
      <c r="S249" s="34"/>
      <c r="V249" s="55"/>
      <c r="W249" s="55"/>
      <c r="X249" s="56"/>
      <c r="Y249" s="23"/>
      <c r="Z249" s="53"/>
      <c r="AB249" s="59"/>
      <c r="AC249" s="60"/>
      <c r="AD249" s="60"/>
      <c r="AE249" s="60"/>
      <c r="AF249" s="60"/>
      <c r="AG249" s="60"/>
      <c r="AH249" s="60"/>
      <c r="AI249" s="60"/>
      <c r="AJ249" s="60"/>
      <c r="AK249" s="60"/>
      <c r="AL249" s="60"/>
      <c r="AM249" s="60"/>
      <c r="AN249" s="60"/>
      <c r="AO249" s="60"/>
      <c r="AP249" s="60"/>
      <c r="AQ249" s="60"/>
    </row>
    <row r="250" ht="15.75" customHeight="1">
      <c r="B250" s="15"/>
      <c r="C250" s="16"/>
      <c r="D250" s="53"/>
      <c r="E250" s="53"/>
      <c r="G250" s="79"/>
      <c r="H250" s="31"/>
      <c r="J250" s="18"/>
      <c r="N250" s="66"/>
      <c r="O250" s="66"/>
      <c r="P250" s="66"/>
      <c r="Q250" s="66"/>
      <c r="R250" s="34"/>
      <c r="S250" s="34"/>
      <c r="V250" s="55"/>
      <c r="W250" s="55"/>
      <c r="X250" s="56"/>
      <c r="Y250" s="23"/>
      <c r="Z250" s="53"/>
      <c r="AB250" s="59"/>
      <c r="AC250" s="60"/>
      <c r="AD250" s="60"/>
      <c r="AE250" s="60"/>
      <c r="AF250" s="60"/>
      <c r="AG250" s="60"/>
      <c r="AH250" s="60"/>
      <c r="AI250" s="60"/>
      <c r="AJ250" s="60"/>
      <c r="AK250" s="60"/>
      <c r="AL250" s="60"/>
      <c r="AM250" s="60"/>
      <c r="AN250" s="60"/>
      <c r="AO250" s="60"/>
      <c r="AP250" s="60"/>
      <c r="AQ250" s="60"/>
    </row>
    <row r="251" ht="15.75" customHeight="1">
      <c r="B251" s="15"/>
      <c r="C251" s="16"/>
      <c r="D251" s="53"/>
      <c r="E251" s="53"/>
      <c r="G251" s="79"/>
      <c r="H251" s="31"/>
      <c r="J251" s="18"/>
      <c r="N251" s="66"/>
      <c r="O251" s="66"/>
      <c r="P251" s="66"/>
      <c r="Q251" s="66"/>
      <c r="R251" s="34"/>
      <c r="S251" s="34"/>
      <c r="V251" s="55"/>
      <c r="W251" s="55"/>
      <c r="X251" s="56"/>
      <c r="Y251" s="23"/>
      <c r="Z251" s="53"/>
      <c r="AB251" s="59"/>
      <c r="AC251" s="60"/>
      <c r="AD251" s="60"/>
      <c r="AE251" s="60"/>
      <c r="AF251" s="60"/>
      <c r="AG251" s="60"/>
      <c r="AH251" s="60"/>
      <c r="AI251" s="60"/>
      <c r="AJ251" s="60"/>
      <c r="AK251" s="60"/>
      <c r="AL251" s="60"/>
      <c r="AM251" s="60"/>
      <c r="AN251" s="60"/>
      <c r="AO251" s="60"/>
      <c r="AP251" s="60"/>
      <c r="AQ251" s="60"/>
    </row>
    <row r="252" ht="15.75" customHeight="1">
      <c r="B252" s="15"/>
      <c r="C252" s="16"/>
      <c r="D252" s="53"/>
      <c r="E252" s="53"/>
      <c r="G252" s="79"/>
      <c r="H252" s="31"/>
      <c r="J252" s="18"/>
      <c r="N252" s="66"/>
      <c r="O252" s="66"/>
      <c r="P252" s="66"/>
      <c r="Q252" s="66"/>
      <c r="R252" s="34"/>
      <c r="S252" s="34"/>
      <c r="V252" s="55"/>
      <c r="W252" s="55"/>
      <c r="X252" s="56"/>
      <c r="Y252" s="23"/>
      <c r="Z252" s="53"/>
      <c r="AB252" s="59"/>
      <c r="AC252" s="60"/>
      <c r="AD252" s="60"/>
      <c r="AE252" s="60"/>
      <c r="AF252" s="60"/>
      <c r="AG252" s="60"/>
      <c r="AH252" s="60"/>
      <c r="AI252" s="60"/>
      <c r="AJ252" s="60"/>
      <c r="AK252" s="60"/>
      <c r="AL252" s="60"/>
      <c r="AM252" s="60"/>
      <c r="AN252" s="60"/>
      <c r="AO252" s="60"/>
      <c r="AP252" s="60"/>
      <c r="AQ252" s="60"/>
    </row>
    <row r="253" ht="15.75" customHeight="1">
      <c r="B253" s="15"/>
      <c r="C253" s="16"/>
      <c r="D253" s="53"/>
      <c r="E253" s="53"/>
      <c r="G253" s="79"/>
      <c r="H253" s="31"/>
      <c r="J253" s="18"/>
      <c r="N253" s="66"/>
      <c r="O253" s="66"/>
      <c r="P253" s="66"/>
      <c r="Q253" s="66"/>
      <c r="R253" s="34"/>
      <c r="S253" s="34"/>
      <c r="V253" s="55"/>
      <c r="W253" s="55"/>
      <c r="X253" s="56"/>
      <c r="Y253" s="23"/>
      <c r="Z253" s="53"/>
      <c r="AB253" s="59"/>
      <c r="AC253" s="60"/>
      <c r="AD253" s="60"/>
      <c r="AE253" s="60"/>
      <c r="AF253" s="60"/>
      <c r="AG253" s="60"/>
      <c r="AH253" s="60"/>
      <c r="AI253" s="60"/>
      <c r="AJ253" s="60"/>
      <c r="AK253" s="60"/>
      <c r="AL253" s="60"/>
      <c r="AM253" s="60"/>
      <c r="AN253" s="60"/>
      <c r="AO253" s="60"/>
      <c r="AP253" s="60"/>
      <c r="AQ253" s="60"/>
    </row>
    <row r="254" ht="15.75" customHeight="1">
      <c r="B254" s="15"/>
      <c r="C254" s="16"/>
      <c r="D254" s="53"/>
      <c r="E254" s="53"/>
      <c r="G254" s="79"/>
      <c r="H254" s="31"/>
      <c r="J254" s="18"/>
      <c r="N254" s="66"/>
      <c r="O254" s="66"/>
      <c r="P254" s="66"/>
      <c r="Q254" s="66"/>
      <c r="R254" s="34"/>
      <c r="S254" s="34"/>
      <c r="V254" s="55"/>
      <c r="W254" s="55"/>
      <c r="X254" s="56"/>
      <c r="Y254" s="23"/>
      <c r="Z254" s="53"/>
      <c r="AB254" s="59"/>
      <c r="AC254" s="60"/>
      <c r="AD254" s="60"/>
      <c r="AE254" s="60"/>
      <c r="AF254" s="60"/>
      <c r="AG254" s="60"/>
      <c r="AH254" s="60"/>
      <c r="AI254" s="60"/>
      <c r="AJ254" s="60"/>
      <c r="AK254" s="60"/>
      <c r="AL254" s="60"/>
      <c r="AM254" s="60"/>
      <c r="AN254" s="60"/>
      <c r="AO254" s="60"/>
      <c r="AP254" s="60"/>
      <c r="AQ254" s="60"/>
    </row>
    <row r="255" ht="15.75" customHeight="1">
      <c r="B255" s="15"/>
      <c r="C255" s="16"/>
      <c r="D255" s="53"/>
      <c r="E255" s="53"/>
      <c r="G255" s="79"/>
      <c r="H255" s="31"/>
      <c r="J255" s="18"/>
      <c r="N255" s="66"/>
      <c r="O255" s="66"/>
      <c r="P255" s="66"/>
      <c r="Q255" s="66"/>
      <c r="R255" s="34"/>
      <c r="S255" s="34"/>
      <c r="V255" s="55"/>
      <c r="W255" s="55"/>
      <c r="X255" s="56"/>
      <c r="Y255" s="23"/>
      <c r="Z255" s="53"/>
      <c r="AB255" s="59"/>
      <c r="AC255" s="60"/>
      <c r="AD255" s="60"/>
      <c r="AE255" s="60"/>
      <c r="AF255" s="60"/>
      <c r="AG255" s="60"/>
      <c r="AH255" s="60"/>
      <c r="AI255" s="60"/>
      <c r="AJ255" s="60"/>
      <c r="AK255" s="60"/>
      <c r="AL255" s="60"/>
      <c r="AM255" s="60"/>
      <c r="AN255" s="60"/>
      <c r="AO255" s="60"/>
      <c r="AP255" s="60"/>
      <c r="AQ255" s="60"/>
    </row>
    <row r="256" ht="15.75" customHeight="1">
      <c r="B256" s="15"/>
      <c r="C256" s="16"/>
      <c r="D256" s="53"/>
      <c r="E256" s="53"/>
      <c r="G256" s="79"/>
      <c r="H256" s="31"/>
      <c r="J256" s="18"/>
      <c r="N256" s="66"/>
      <c r="O256" s="66"/>
      <c r="P256" s="66"/>
      <c r="Q256" s="66"/>
      <c r="R256" s="34"/>
      <c r="S256" s="34"/>
      <c r="V256" s="55"/>
      <c r="W256" s="55"/>
      <c r="X256" s="56"/>
      <c r="Y256" s="23"/>
      <c r="Z256" s="53"/>
      <c r="AB256" s="59"/>
      <c r="AC256" s="60"/>
      <c r="AD256" s="60"/>
      <c r="AE256" s="60"/>
      <c r="AF256" s="60"/>
      <c r="AG256" s="60"/>
      <c r="AH256" s="60"/>
      <c r="AI256" s="60"/>
      <c r="AJ256" s="60"/>
      <c r="AK256" s="60"/>
      <c r="AL256" s="60"/>
      <c r="AM256" s="60"/>
      <c r="AN256" s="60"/>
      <c r="AO256" s="60"/>
      <c r="AP256" s="60"/>
      <c r="AQ256" s="60"/>
    </row>
    <row r="257" ht="15.75" customHeight="1">
      <c r="B257" s="15"/>
      <c r="C257" s="16"/>
      <c r="D257" s="53"/>
      <c r="E257" s="53"/>
      <c r="G257" s="79"/>
      <c r="H257" s="31"/>
      <c r="J257" s="18"/>
      <c r="N257" s="66"/>
      <c r="O257" s="66"/>
      <c r="P257" s="66"/>
      <c r="Q257" s="66"/>
      <c r="R257" s="34"/>
      <c r="S257" s="34"/>
      <c r="V257" s="55"/>
      <c r="W257" s="55"/>
      <c r="X257" s="56"/>
      <c r="Y257" s="23"/>
      <c r="Z257" s="53"/>
      <c r="AB257" s="59"/>
      <c r="AC257" s="60"/>
      <c r="AD257" s="60"/>
      <c r="AE257" s="60"/>
      <c r="AF257" s="60"/>
      <c r="AG257" s="60"/>
      <c r="AH257" s="60"/>
      <c r="AI257" s="60"/>
      <c r="AJ257" s="60"/>
      <c r="AK257" s="60"/>
      <c r="AL257" s="60"/>
      <c r="AM257" s="60"/>
      <c r="AN257" s="60"/>
      <c r="AO257" s="60"/>
      <c r="AP257" s="60"/>
      <c r="AQ257" s="60"/>
    </row>
    <row r="258" ht="15.75" customHeight="1">
      <c r="B258" s="15"/>
      <c r="C258" s="16"/>
      <c r="D258" s="53"/>
      <c r="E258" s="53"/>
      <c r="G258" s="79"/>
      <c r="H258" s="31"/>
      <c r="J258" s="18"/>
      <c r="N258" s="66"/>
      <c r="O258" s="66"/>
      <c r="P258" s="66"/>
      <c r="Q258" s="66"/>
      <c r="R258" s="34"/>
      <c r="S258" s="34"/>
      <c r="V258" s="55"/>
      <c r="W258" s="55"/>
      <c r="X258" s="56"/>
      <c r="Y258" s="23"/>
      <c r="Z258" s="53"/>
      <c r="AB258" s="59"/>
      <c r="AC258" s="60"/>
      <c r="AD258" s="60"/>
      <c r="AE258" s="60"/>
      <c r="AF258" s="60"/>
      <c r="AG258" s="60"/>
      <c r="AH258" s="60"/>
      <c r="AI258" s="60"/>
      <c r="AJ258" s="60"/>
      <c r="AK258" s="60"/>
      <c r="AL258" s="60"/>
      <c r="AM258" s="60"/>
      <c r="AN258" s="60"/>
      <c r="AO258" s="60"/>
      <c r="AP258" s="60"/>
      <c r="AQ258" s="60"/>
    </row>
    <row r="259" ht="15.75" customHeight="1">
      <c r="B259" s="15"/>
      <c r="C259" s="16"/>
      <c r="D259" s="53"/>
      <c r="E259" s="53"/>
      <c r="G259" s="79"/>
      <c r="H259" s="31"/>
      <c r="J259" s="18"/>
      <c r="N259" s="66"/>
      <c r="O259" s="66"/>
      <c r="P259" s="66"/>
      <c r="Q259" s="66"/>
      <c r="R259" s="34"/>
      <c r="S259" s="34"/>
      <c r="V259" s="55"/>
      <c r="W259" s="55"/>
      <c r="X259" s="56"/>
      <c r="Y259" s="23"/>
      <c r="Z259" s="53"/>
      <c r="AB259" s="59"/>
      <c r="AC259" s="60"/>
      <c r="AD259" s="60"/>
      <c r="AE259" s="60"/>
      <c r="AF259" s="60"/>
      <c r="AG259" s="60"/>
      <c r="AH259" s="60"/>
      <c r="AI259" s="60"/>
      <c r="AJ259" s="60"/>
      <c r="AK259" s="60"/>
      <c r="AL259" s="60"/>
      <c r="AM259" s="60"/>
      <c r="AN259" s="60"/>
      <c r="AO259" s="60"/>
      <c r="AP259" s="60"/>
      <c r="AQ259" s="60"/>
    </row>
    <row r="260" ht="15.75" customHeight="1">
      <c r="B260" s="15"/>
      <c r="C260" s="16"/>
      <c r="D260" s="53"/>
      <c r="E260" s="53"/>
      <c r="G260" s="79"/>
      <c r="H260" s="31"/>
      <c r="J260" s="18"/>
      <c r="N260" s="66"/>
      <c r="O260" s="66"/>
      <c r="P260" s="66"/>
      <c r="Q260" s="66"/>
      <c r="R260" s="34"/>
      <c r="S260" s="34"/>
      <c r="V260" s="55"/>
      <c r="W260" s="55"/>
      <c r="X260" s="56"/>
      <c r="Y260" s="23"/>
      <c r="Z260" s="53"/>
      <c r="AB260" s="59"/>
      <c r="AC260" s="60"/>
      <c r="AD260" s="60"/>
      <c r="AE260" s="60"/>
      <c r="AF260" s="60"/>
      <c r="AG260" s="60"/>
      <c r="AH260" s="60"/>
      <c r="AI260" s="60"/>
      <c r="AJ260" s="60"/>
      <c r="AK260" s="60"/>
      <c r="AL260" s="60"/>
      <c r="AM260" s="60"/>
      <c r="AN260" s="60"/>
      <c r="AO260" s="60"/>
      <c r="AP260" s="60"/>
      <c r="AQ260" s="60"/>
    </row>
    <row r="261" ht="15.75" customHeight="1">
      <c r="B261" s="15"/>
      <c r="C261" s="16"/>
      <c r="D261" s="53"/>
      <c r="E261" s="53"/>
      <c r="G261" s="79"/>
      <c r="H261" s="31"/>
      <c r="J261" s="18"/>
      <c r="N261" s="66"/>
      <c r="O261" s="66"/>
      <c r="P261" s="66"/>
      <c r="Q261" s="66"/>
      <c r="R261" s="34"/>
      <c r="S261" s="34"/>
      <c r="V261" s="55"/>
      <c r="W261" s="55"/>
      <c r="X261" s="56"/>
      <c r="Y261" s="23"/>
      <c r="Z261" s="53"/>
      <c r="AB261" s="59"/>
      <c r="AC261" s="60"/>
      <c r="AD261" s="60"/>
      <c r="AE261" s="60"/>
      <c r="AF261" s="60"/>
      <c r="AG261" s="60"/>
      <c r="AH261" s="60"/>
      <c r="AI261" s="60"/>
      <c r="AJ261" s="60"/>
      <c r="AK261" s="60"/>
      <c r="AL261" s="60"/>
      <c r="AM261" s="60"/>
      <c r="AN261" s="60"/>
      <c r="AO261" s="60"/>
      <c r="AP261" s="60"/>
      <c r="AQ261" s="60"/>
    </row>
    <row r="262" ht="15.75" customHeight="1">
      <c r="B262" s="15"/>
      <c r="C262" s="16"/>
      <c r="D262" s="53"/>
      <c r="E262" s="53"/>
      <c r="G262" s="79"/>
      <c r="H262" s="31"/>
      <c r="J262" s="18"/>
      <c r="N262" s="66"/>
      <c r="O262" s="66"/>
      <c r="P262" s="66"/>
      <c r="Q262" s="66"/>
      <c r="R262" s="34"/>
      <c r="S262" s="34"/>
      <c r="V262" s="55"/>
      <c r="W262" s="55"/>
      <c r="X262" s="56"/>
      <c r="Y262" s="23"/>
      <c r="Z262" s="53"/>
      <c r="AB262" s="59"/>
      <c r="AC262" s="60"/>
      <c r="AD262" s="60"/>
      <c r="AE262" s="60"/>
      <c r="AF262" s="60"/>
      <c r="AG262" s="60"/>
      <c r="AH262" s="60"/>
      <c r="AI262" s="60"/>
      <c r="AJ262" s="60"/>
      <c r="AK262" s="60"/>
      <c r="AL262" s="60"/>
      <c r="AM262" s="60"/>
      <c r="AN262" s="60"/>
      <c r="AO262" s="60"/>
      <c r="AP262" s="60"/>
      <c r="AQ262" s="60"/>
    </row>
    <row r="263" ht="15.75" customHeight="1">
      <c r="B263" s="15"/>
      <c r="C263" s="16"/>
      <c r="D263" s="53"/>
      <c r="E263" s="53"/>
      <c r="G263" s="79"/>
      <c r="H263" s="31"/>
      <c r="J263" s="18"/>
      <c r="N263" s="66"/>
      <c r="O263" s="66"/>
      <c r="P263" s="66"/>
      <c r="Q263" s="66"/>
      <c r="R263" s="34"/>
      <c r="S263" s="34"/>
      <c r="V263" s="55"/>
      <c r="W263" s="55"/>
      <c r="X263" s="56"/>
      <c r="Y263" s="23"/>
      <c r="Z263" s="53"/>
      <c r="AB263" s="59"/>
      <c r="AC263" s="60"/>
      <c r="AD263" s="60"/>
      <c r="AE263" s="60"/>
      <c r="AF263" s="60"/>
      <c r="AG263" s="60"/>
      <c r="AH263" s="60"/>
      <c r="AI263" s="60"/>
      <c r="AJ263" s="60"/>
      <c r="AK263" s="60"/>
      <c r="AL263" s="60"/>
      <c r="AM263" s="60"/>
      <c r="AN263" s="60"/>
      <c r="AO263" s="60"/>
      <c r="AP263" s="60"/>
      <c r="AQ263" s="60"/>
    </row>
    <row r="264" ht="15.75" customHeight="1">
      <c r="B264" s="15"/>
      <c r="C264" s="16"/>
      <c r="D264" s="53"/>
      <c r="E264" s="53"/>
      <c r="G264" s="79"/>
      <c r="H264" s="31"/>
      <c r="J264" s="18"/>
      <c r="N264" s="66"/>
      <c r="O264" s="66"/>
      <c r="P264" s="66"/>
      <c r="Q264" s="66"/>
      <c r="R264" s="34"/>
      <c r="S264" s="34"/>
      <c r="V264" s="55"/>
      <c r="W264" s="55"/>
      <c r="X264" s="56"/>
      <c r="Y264" s="23"/>
      <c r="Z264" s="53"/>
      <c r="AB264" s="59"/>
      <c r="AC264" s="60"/>
      <c r="AD264" s="60"/>
      <c r="AE264" s="60"/>
      <c r="AF264" s="60"/>
      <c r="AG264" s="60"/>
      <c r="AH264" s="60"/>
      <c r="AI264" s="60"/>
      <c r="AJ264" s="60"/>
      <c r="AK264" s="60"/>
      <c r="AL264" s="60"/>
      <c r="AM264" s="60"/>
      <c r="AN264" s="60"/>
      <c r="AO264" s="60"/>
      <c r="AP264" s="60"/>
      <c r="AQ264" s="60"/>
    </row>
    <row r="265" ht="15.75" customHeight="1">
      <c r="B265" s="15"/>
      <c r="C265" s="16"/>
      <c r="D265" s="53"/>
      <c r="E265" s="53"/>
      <c r="G265" s="79"/>
      <c r="H265" s="31"/>
      <c r="J265" s="18"/>
      <c r="N265" s="66"/>
      <c r="O265" s="66"/>
      <c r="P265" s="66"/>
      <c r="Q265" s="66"/>
      <c r="R265" s="34"/>
      <c r="S265" s="34"/>
      <c r="V265" s="55"/>
      <c r="W265" s="55"/>
      <c r="X265" s="56"/>
      <c r="Y265" s="23"/>
      <c r="Z265" s="53"/>
      <c r="AB265" s="59"/>
      <c r="AC265" s="60"/>
      <c r="AD265" s="60"/>
      <c r="AE265" s="60"/>
      <c r="AF265" s="60"/>
      <c r="AG265" s="60"/>
      <c r="AH265" s="60"/>
      <c r="AI265" s="60"/>
      <c r="AJ265" s="60"/>
      <c r="AK265" s="60"/>
      <c r="AL265" s="60"/>
      <c r="AM265" s="60"/>
      <c r="AN265" s="60"/>
      <c r="AO265" s="60"/>
      <c r="AP265" s="60"/>
      <c r="AQ265" s="60"/>
    </row>
    <row r="266" ht="15.75" customHeight="1">
      <c r="B266" s="15"/>
      <c r="C266" s="16"/>
      <c r="D266" s="53"/>
      <c r="E266" s="53"/>
      <c r="G266" s="79"/>
      <c r="H266" s="31"/>
      <c r="J266" s="18"/>
      <c r="N266" s="66"/>
      <c r="O266" s="66"/>
      <c r="P266" s="66"/>
      <c r="Q266" s="66"/>
      <c r="R266" s="34"/>
      <c r="S266" s="34"/>
      <c r="V266" s="55"/>
      <c r="W266" s="55"/>
      <c r="X266" s="56"/>
      <c r="Y266" s="23"/>
      <c r="Z266" s="53"/>
      <c r="AB266" s="59"/>
      <c r="AC266" s="60"/>
      <c r="AD266" s="60"/>
      <c r="AE266" s="60"/>
      <c r="AF266" s="60"/>
      <c r="AG266" s="60"/>
      <c r="AH266" s="60"/>
      <c r="AI266" s="60"/>
      <c r="AJ266" s="60"/>
      <c r="AK266" s="60"/>
      <c r="AL266" s="60"/>
      <c r="AM266" s="60"/>
      <c r="AN266" s="60"/>
      <c r="AO266" s="60"/>
      <c r="AP266" s="60"/>
      <c r="AQ266" s="60"/>
    </row>
    <row r="267" ht="15.75" customHeight="1">
      <c r="B267" s="15"/>
      <c r="C267" s="16"/>
      <c r="D267" s="53"/>
      <c r="E267" s="53"/>
      <c r="G267" s="79"/>
      <c r="H267" s="31"/>
      <c r="J267" s="18"/>
      <c r="N267" s="66"/>
      <c r="O267" s="66"/>
      <c r="P267" s="66"/>
      <c r="Q267" s="66"/>
      <c r="R267" s="34"/>
      <c r="S267" s="34"/>
      <c r="V267" s="55"/>
      <c r="W267" s="55"/>
      <c r="X267" s="56"/>
      <c r="Y267" s="23"/>
      <c r="Z267" s="53"/>
      <c r="AB267" s="59"/>
      <c r="AC267" s="60"/>
      <c r="AD267" s="60"/>
      <c r="AE267" s="60"/>
      <c r="AF267" s="60"/>
      <c r="AG267" s="60"/>
      <c r="AH267" s="60"/>
      <c r="AI267" s="60"/>
      <c r="AJ267" s="60"/>
      <c r="AK267" s="60"/>
      <c r="AL267" s="60"/>
      <c r="AM267" s="60"/>
      <c r="AN267" s="60"/>
      <c r="AO267" s="60"/>
      <c r="AP267" s="60"/>
      <c r="AQ267" s="60"/>
    </row>
    <row r="268" ht="15.75" customHeight="1">
      <c r="B268" s="15"/>
      <c r="C268" s="16"/>
      <c r="D268" s="53"/>
      <c r="E268" s="53"/>
      <c r="G268" s="79"/>
      <c r="H268" s="31"/>
      <c r="J268" s="18"/>
      <c r="N268" s="66"/>
      <c r="O268" s="66"/>
      <c r="P268" s="66"/>
      <c r="Q268" s="66"/>
      <c r="R268" s="34"/>
      <c r="S268" s="34"/>
      <c r="V268" s="55"/>
      <c r="W268" s="55"/>
      <c r="X268" s="56"/>
      <c r="Y268" s="23"/>
      <c r="Z268" s="53"/>
      <c r="AB268" s="59"/>
      <c r="AC268" s="60"/>
      <c r="AD268" s="60"/>
      <c r="AE268" s="60"/>
      <c r="AF268" s="60"/>
      <c r="AG268" s="60"/>
      <c r="AH268" s="60"/>
      <c r="AI268" s="60"/>
      <c r="AJ268" s="60"/>
      <c r="AK268" s="60"/>
      <c r="AL268" s="60"/>
      <c r="AM268" s="60"/>
      <c r="AN268" s="60"/>
      <c r="AO268" s="60"/>
      <c r="AP268" s="60"/>
      <c r="AQ268" s="60"/>
    </row>
    <row r="269" ht="15.75" customHeight="1">
      <c r="B269" s="15"/>
      <c r="C269" s="16"/>
      <c r="D269" s="53"/>
      <c r="E269" s="53"/>
      <c r="G269" s="79"/>
      <c r="H269" s="31"/>
      <c r="J269" s="18"/>
      <c r="N269" s="66"/>
      <c r="O269" s="66"/>
      <c r="P269" s="66"/>
      <c r="Q269" s="66"/>
      <c r="R269" s="34"/>
      <c r="S269" s="34"/>
      <c r="V269" s="55"/>
      <c r="W269" s="55"/>
      <c r="X269" s="56"/>
      <c r="Y269" s="23"/>
      <c r="Z269" s="53"/>
      <c r="AB269" s="59"/>
      <c r="AC269" s="60"/>
      <c r="AD269" s="60"/>
      <c r="AE269" s="60"/>
      <c r="AF269" s="60"/>
      <c r="AG269" s="60"/>
      <c r="AH269" s="60"/>
      <c r="AI269" s="60"/>
      <c r="AJ269" s="60"/>
      <c r="AK269" s="60"/>
      <c r="AL269" s="60"/>
      <c r="AM269" s="60"/>
      <c r="AN269" s="60"/>
      <c r="AO269" s="60"/>
      <c r="AP269" s="60"/>
      <c r="AQ269" s="60"/>
    </row>
    <row r="270" ht="15.75" customHeight="1">
      <c r="B270" s="15"/>
      <c r="C270" s="16"/>
      <c r="D270" s="53"/>
      <c r="E270" s="53"/>
      <c r="G270" s="79"/>
      <c r="H270" s="31"/>
      <c r="J270" s="18"/>
      <c r="N270" s="66"/>
      <c r="O270" s="66"/>
      <c r="P270" s="66"/>
      <c r="Q270" s="66"/>
      <c r="R270" s="34"/>
      <c r="S270" s="34"/>
      <c r="V270" s="55"/>
      <c r="W270" s="55"/>
      <c r="X270" s="56"/>
      <c r="Y270" s="23"/>
      <c r="Z270" s="53"/>
      <c r="AB270" s="59"/>
      <c r="AC270" s="60"/>
      <c r="AD270" s="60"/>
      <c r="AE270" s="60"/>
      <c r="AF270" s="60"/>
      <c r="AG270" s="60"/>
      <c r="AH270" s="60"/>
      <c r="AI270" s="60"/>
      <c r="AJ270" s="60"/>
      <c r="AK270" s="60"/>
      <c r="AL270" s="60"/>
      <c r="AM270" s="60"/>
      <c r="AN270" s="60"/>
      <c r="AO270" s="60"/>
      <c r="AP270" s="60"/>
      <c r="AQ270" s="60"/>
    </row>
    <row r="271" ht="15.75" customHeight="1">
      <c r="B271" s="15"/>
      <c r="C271" s="16"/>
      <c r="D271" s="53"/>
      <c r="E271" s="53"/>
      <c r="G271" s="79"/>
      <c r="H271" s="31"/>
      <c r="J271" s="18"/>
      <c r="N271" s="66"/>
      <c r="O271" s="66"/>
      <c r="P271" s="66"/>
      <c r="Q271" s="66"/>
      <c r="R271" s="34"/>
      <c r="S271" s="34"/>
      <c r="V271" s="55"/>
      <c r="W271" s="55"/>
      <c r="X271" s="56"/>
      <c r="Y271" s="23"/>
      <c r="Z271" s="53"/>
      <c r="AB271" s="59"/>
      <c r="AC271" s="60"/>
      <c r="AD271" s="60"/>
      <c r="AE271" s="60"/>
      <c r="AF271" s="60"/>
      <c r="AG271" s="60"/>
      <c r="AH271" s="60"/>
      <c r="AI271" s="60"/>
      <c r="AJ271" s="60"/>
      <c r="AK271" s="60"/>
      <c r="AL271" s="60"/>
      <c r="AM271" s="60"/>
      <c r="AN271" s="60"/>
      <c r="AO271" s="60"/>
      <c r="AP271" s="60"/>
      <c r="AQ271" s="60"/>
    </row>
    <row r="272" ht="15.75" customHeight="1">
      <c r="B272" s="15"/>
      <c r="C272" s="16"/>
      <c r="D272" s="53"/>
      <c r="E272" s="53"/>
      <c r="G272" s="79"/>
      <c r="H272" s="31"/>
      <c r="J272" s="18"/>
      <c r="N272" s="66"/>
      <c r="O272" s="66"/>
      <c r="P272" s="66"/>
      <c r="Q272" s="66"/>
      <c r="R272" s="34"/>
      <c r="S272" s="34"/>
      <c r="V272" s="55"/>
      <c r="W272" s="55"/>
      <c r="X272" s="56"/>
      <c r="Y272" s="23"/>
      <c r="Z272" s="53"/>
      <c r="AB272" s="59"/>
      <c r="AC272" s="60"/>
      <c r="AD272" s="60"/>
      <c r="AE272" s="60"/>
      <c r="AF272" s="60"/>
      <c r="AG272" s="60"/>
      <c r="AH272" s="60"/>
      <c r="AI272" s="60"/>
      <c r="AJ272" s="60"/>
      <c r="AK272" s="60"/>
      <c r="AL272" s="60"/>
      <c r="AM272" s="60"/>
      <c r="AN272" s="60"/>
      <c r="AO272" s="60"/>
      <c r="AP272" s="60"/>
      <c r="AQ272" s="60"/>
    </row>
    <row r="273" ht="15.75" customHeight="1">
      <c r="B273" s="15"/>
      <c r="C273" s="16"/>
      <c r="D273" s="53"/>
      <c r="E273" s="53"/>
      <c r="G273" s="79"/>
      <c r="H273" s="31"/>
      <c r="J273" s="18"/>
      <c r="N273" s="66"/>
      <c r="O273" s="66"/>
      <c r="P273" s="66"/>
      <c r="Q273" s="66"/>
      <c r="R273" s="34"/>
      <c r="S273" s="34"/>
      <c r="V273" s="55"/>
      <c r="W273" s="55"/>
      <c r="X273" s="56"/>
      <c r="Y273" s="23"/>
      <c r="Z273" s="53"/>
      <c r="AB273" s="59"/>
      <c r="AC273" s="60"/>
      <c r="AD273" s="60"/>
      <c r="AE273" s="60"/>
      <c r="AF273" s="60"/>
      <c r="AG273" s="60"/>
      <c r="AH273" s="60"/>
      <c r="AI273" s="60"/>
      <c r="AJ273" s="60"/>
      <c r="AK273" s="60"/>
      <c r="AL273" s="60"/>
      <c r="AM273" s="60"/>
      <c r="AN273" s="60"/>
      <c r="AO273" s="60"/>
      <c r="AP273" s="60"/>
      <c r="AQ273" s="60"/>
    </row>
    <row r="274" ht="15.75" customHeight="1">
      <c r="B274" s="15"/>
      <c r="C274" s="16"/>
      <c r="D274" s="53"/>
      <c r="E274" s="53"/>
      <c r="G274" s="79"/>
      <c r="H274" s="31"/>
      <c r="J274" s="18"/>
      <c r="N274" s="66"/>
      <c r="O274" s="66"/>
      <c r="P274" s="66"/>
      <c r="Q274" s="66"/>
      <c r="R274" s="34"/>
      <c r="S274" s="34"/>
      <c r="V274" s="55"/>
      <c r="W274" s="55"/>
      <c r="X274" s="56"/>
      <c r="Y274" s="23"/>
      <c r="Z274" s="53"/>
      <c r="AB274" s="59"/>
      <c r="AC274" s="60"/>
      <c r="AD274" s="60"/>
      <c r="AE274" s="60"/>
      <c r="AF274" s="60"/>
      <c r="AG274" s="60"/>
      <c r="AH274" s="60"/>
      <c r="AI274" s="60"/>
      <c r="AJ274" s="60"/>
      <c r="AK274" s="60"/>
      <c r="AL274" s="60"/>
      <c r="AM274" s="60"/>
      <c r="AN274" s="60"/>
      <c r="AO274" s="60"/>
      <c r="AP274" s="60"/>
      <c r="AQ274" s="60"/>
    </row>
    <row r="275" ht="15.75" customHeight="1">
      <c r="B275" s="15"/>
      <c r="C275" s="16"/>
      <c r="D275" s="53"/>
      <c r="E275" s="53"/>
      <c r="G275" s="79"/>
      <c r="H275" s="31"/>
      <c r="J275" s="18"/>
      <c r="N275" s="66"/>
      <c r="O275" s="66"/>
      <c r="P275" s="66"/>
      <c r="Q275" s="66"/>
      <c r="R275" s="34"/>
      <c r="S275" s="34"/>
      <c r="V275" s="55"/>
      <c r="W275" s="55"/>
      <c r="X275" s="56"/>
      <c r="Y275" s="23"/>
      <c r="Z275" s="53"/>
      <c r="AB275" s="59"/>
      <c r="AC275" s="60"/>
      <c r="AD275" s="60"/>
      <c r="AE275" s="60"/>
      <c r="AF275" s="60"/>
      <c r="AG275" s="60"/>
      <c r="AH275" s="60"/>
      <c r="AI275" s="60"/>
      <c r="AJ275" s="60"/>
      <c r="AK275" s="60"/>
      <c r="AL275" s="60"/>
      <c r="AM275" s="60"/>
      <c r="AN275" s="60"/>
      <c r="AO275" s="60"/>
      <c r="AP275" s="60"/>
      <c r="AQ275" s="60"/>
    </row>
    <row r="276" ht="15.75" customHeight="1">
      <c r="B276" s="15"/>
      <c r="C276" s="16"/>
      <c r="D276" s="53"/>
      <c r="E276" s="53"/>
      <c r="G276" s="79"/>
      <c r="H276" s="31"/>
      <c r="J276" s="18"/>
      <c r="N276" s="66"/>
      <c r="O276" s="66"/>
      <c r="P276" s="66"/>
      <c r="Q276" s="66"/>
      <c r="R276" s="34"/>
      <c r="S276" s="34"/>
      <c r="V276" s="55"/>
      <c r="W276" s="55"/>
      <c r="X276" s="56"/>
      <c r="Y276" s="23"/>
      <c r="Z276" s="53"/>
      <c r="AB276" s="59"/>
      <c r="AC276" s="60"/>
      <c r="AD276" s="60"/>
      <c r="AE276" s="60"/>
      <c r="AF276" s="60"/>
      <c r="AG276" s="60"/>
      <c r="AH276" s="60"/>
      <c r="AI276" s="60"/>
      <c r="AJ276" s="60"/>
      <c r="AK276" s="60"/>
      <c r="AL276" s="60"/>
      <c r="AM276" s="60"/>
      <c r="AN276" s="60"/>
      <c r="AO276" s="60"/>
      <c r="AP276" s="60"/>
      <c r="AQ276" s="60"/>
    </row>
    <row r="277" ht="15.75" customHeight="1">
      <c r="B277" s="15"/>
      <c r="C277" s="16"/>
      <c r="D277" s="53"/>
      <c r="E277" s="53"/>
      <c r="G277" s="79"/>
      <c r="H277" s="31"/>
      <c r="J277" s="18"/>
      <c r="N277" s="66"/>
      <c r="O277" s="66"/>
      <c r="P277" s="66"/>
      <c r="Q277" s="66"/>
      <c r="R277" s="34"/>
      <c r="S277" s="34"/>
      <c r="V277" s="55"/>
      <c r="W277" s="55"/>
      <c r="X277" s="56"/>
      <c r="Y277" s="23"/>
      <c r="Z277" s="53"/>
      <c r="AB277" s="59"/>
      <c r="AC277" s="60"/>
      <c r="AD277" s="60"/>
      <c r="AE277" s="60"/>
      <c r="AF277" s="60"/>
      <c r="AG277" s="60"/>
      <c r="AH277" s="60"/>
      <c r="AI277" s="60"/>
      <c r="AJ277" s="60"/>
      <c r="AK277" s="60"/>
      <c r="AL277" s="60"/>
      <c r="AM277" s="60"/>
      <c r="AN277" s="60"/>
      <c r="AO277" s="60"/>
      <c r="AP277" s="60"/>
      <c r="AQ277" s="60"/>
    </row>
    <row r="278" ht="15.75" customHeight="1">
      <c r="B278" s="15"/>
      <c r="C278" s="16"/>
      <c r="D278" s="53"/>
      <c r="E278" s="53"/>
      <c r="G278" s="79"/>
      <c r="H278" s="31"/>
      <c r="J278" s="18"/>
      <c r="N278" s="66"/>
      <c r="O278" s="66"/>
      <c r="P278" s="66"/>
      <c r="Q278" s="66"/>
      <c r="R278" s="34"/>
      <c r="S278" s="34"/>
      <c r="V278" s="55"/>
      <c r="W278" s="55"/>
      <c r="X278" s="56"/>
      <c r="Y278" s="23"/>
      <c r="Z278" s="53"/>
      <c r="AB278" s="59"/>
      <c r="AC278" s="60"/>
      <c r="AD278" s="60"/>
      <c r="AE278" s="60"/>
      <c r="AF278" s="60"/>
      <c r="AG278" s="60"/>
      <c r="AH278" s="60"/>
      <c r="AI278" s="60"/>
      <c r="AJ278" s="60"/>
      <c r="AK278" s="60"/>
      <c r="AL278" s="60"/>
      <c r="AM278" s="60"/>
      <c r="AN278" s="60"/>
      <c r="AO278" s="60"/>
      <c r="AP278" s="60"/>
      <c r="AQ278" s="60"/>
    </row>
    <row r="279" ht="15.75" customHeight="1">
      <c r="B279" s="15"/>
      <c r="C279" s="16"/>
      <c r="D279" s="53"/>
      <c r="E279" s="53"/>
      <c r="G279" s="79"/>
      <c r="H279" s="31"/>
      <c r="J279" s="18"/>
      <c r="N279" s="66"/>
      <c r="O279" s="66"/>
      <c r="P279" s="66"/>
      <c r="Q279" s="66"/>
      <c r="R279" s="34"/>
      <c r="S279" s="34"/>
      <c r="V279" s="55"/>
      <c r="W279" s="55"/>
      <c r="X279" s="56"/>
      <c r="Y279" s="23"/>
      <c r="Z279" s="53"/>
      <c r="AB279" s="59"/>
      <c r="AC279" s="60"/>
      <c r="AD279" s="60"/>
      <c r="AE279" s="60"/>
      <c r="AF279" s="60"/>
      <c r="AG279" s="60"/>
      <c r="AH279" s="60"/>
      <c r="AI279" s="60"/>
      <c r="AJ279" s="60"/>
      <c r="AK279" s="60"/>
      <c r="AL279" s="60"/>
      <c r="AM279" s="60"/>
      <c r="AN279" s="60"/>
      <c r="AO279" s="60"/>
      <c r="AP279" s="60"/>
      <c r="AQ279" s="60"/>
    </row>
    <row r="280" ht="15.75" customHeight="1">
      <c r="B280" s="15"/>
      <c r="C280" s="16"/>
      <c r="D280" s="53"/>
      <c r="E280" s="53"/>
      <c r="G280" s="79"/>
      <c r="H280" s="31"/>
      <c r="J280" s="18"/>
      <c r="N280" s="66"/>
      <c r="O280" s="66"/>
      <c r="P280" s="66"/>
      <c r="Q280" s="66"/>
      <c r="R280" s="34"/>
      <c r="S280" s="34"/>
      <c r="V280" s="55"/>
      <c r="W280" s="55"/>
      <c r="X280" s="56"/>
      <c r="Y280" s="23"/>
      <c r="Z280" s="53"/>
      <c r="AB280" s="59"/>
      <c r="AC280" s="60"/>
      <c r="AD280" s="60"/>
      <c r="AE280" s="60"/>
      <c r="AF280" s="60"/>
      <c r="AG280" s="60"/>
      <c r="AH280" s="60"/>
      <c r="AI280" s="60"/>
      <c r="AJ280" s="60"/>
      <c r="AK280" s="60"/>
      <c r="AL280" s="60"/>
      <c r="AM280" s="60"/>
      <c r="AN280" s="60"/>
      <c r="AO280" s="60"/>
      <c r="AP280" s="60"/>
      <c r="AQ280" s="60"/>
    </row>
    <row r="281" ht="15.75" customHeight="1">
      <c r="B281" s="15"/>
      <c r="C281" s="16"/>
      <c r="D281" s="53"/>
      <c r="E281" s="53"/>
      <c r="G281" s="79"/>
      <c r="H281" s="31"/>
      <c r="J281" s="18"/>
      <c r="N281" s="66"/>
      <c r="O281" s="66"/>
      <c r="P281" s="66"/>
      <c r="Q281" s="66"/>
      <c r="R281" s="34"/>
      <c r="S281" s="34"/>
      <c r="V281" s="55"/>
      <c r="W281" s="55"/>
      <c r="X281" s="56"/>
      <c r="Y281" s="23"/>
      <c r="Z281" s="53"/>
      <c r="AB281" s="59"/>
      <c r="AC281" s="60"/>
      <c r="AD281" s="60"/>
      <c r="AE281" s="60"/>
      <c r="AF281" s="60"/>
      <c r="AG281" s="60"/>
      <c r="AH281" s="60"/>
      <c r="AI281" s="60"/>
      <c r="AJ281" s="60"/>
      <c r="AK281" s="60"/>
      <c r="AL281" s="60"/>
      <c r="AM281" s="60"/>
      <c r="AN281" s="60"/>
      <c r="AO281" s="60"/>
      <c r="AP281" s="60"/>
      <c r="AQ281" s="60"/>
    </row>
    <row r="282" ht="15.75" customHeight="1">
      <c r="B282" s="15"/>
      <c r="C282" s="16"/>
      <c r="D282" s="53"/>
      <c r="E282" s="53"/>
      <c r="G282" s="79"/>
      <c r="H282" s="31"/>
      <c r="J282" s="18"/>
      <c r="N282" s="66"/>
      <c r="O282" s="66"/>
      <c r="P282" s="66"/>
      <c r="Q282" s="66"/>
      <c r="R282" s="34"/>
      <c r="S282" s="34"/>
      <c r="V282" s="55"/>
      <c r="W282" s="55"/>
      <c r="X282" s="56"/>
      <c r="Y282" s="23"/>
      <c r="Z282" s="53"/>
      <c r="AB282" s="59"/>
      <c r="AC282" s="60"/>
      <c r="AD282" s="60"/>
      <c r="AE282" s="60"/>
      <c r="AF282" s="60"/>
      <c r="AG282" s="60"/>
      <c r="AH282" s="60"/>
      <c r="AI282" s="60"/>
      <c r="AJ282" s="60"/>
      <c r="AK282" s="60"/>
      <c r="AL282" s="60"/>
      <c r="AM282" s="60"/>
      <c r="AN282" s="60"/>
      <c r="AO282" s="60"/>
      <c r="AP282" s="60"/>
      <c r="AQ282" s="60"/>
    </row>
    <row r="283" ht="15.75" customHeight="1">
      <c r="B283" s="15"/>
      <c r="C283" s="16"/>
      <c r="D283" s="53"/>
      <c r="E283" s="53"/>
      <c r="G283" s="79"/>
      <c r="H283" s="31"/>
      <c r="J283" s="18"/>
      <c r="N283" s="66"/>
      <c r="O283" s="66"/>
      <c r="P283" s="66"/>
      <c r="Q283" s="66"/>
      <c r="R283" s="34"/>
      <c r="S283" s="34"/>
      <c r="V283" s="55"/>
      <c r="W283" s="55"/>
      <c r="X283" s="56"/>
      <c r="Y283" s="23"/>
      <c r="Z283" s="53"/>
      <c r="AB283" s="59"/>
      <c r="AC283" s="60"/>
      <c r="AD283" s="60"/>
      <c r="AE283" s="60"/>
      <c r="AF283" s="60"/>
      <c r="AG283" s="60"/>
      <c r="AH283" s="60"/>
      <c r="AI283" s="60"/>
      <c r="AJ283" s="60"/>
      <c r="AK283" s="60"/>
      <c r="AL283" s="60"/>
      <c r="AM283" s="60"/>
      <c r="AN283" s="60"/>
      <c r="AO283" s="60"/>
      <c r="AP283" s="60"/>
      <c r="AQ283" s="60"/>
    </row>
    <row r="284" ht="15.75" customHeight="1">
      <c r="B284" s="15"/>
      <c r="C284" s="16"/>
      <c r="D284" s="53"/>
      <c r="E284" s="53"/>
      <c r="G284" s="79"/>
      <c r="H284" s="31"/>
      <c r="J284" s="18"/>
      <c r="N284" s="66"/>
      <c r="O284" s="66"/>
      <c r="P284" s="66"/>
      <c r="Q284" s="66"/>
      <c r="R284" s="34"/>
      <c r="S284" s="34"/>
      <c r="V284" s="55"/>
      <c r="W284" s="55"/>
      <c r="X284" s="56"/>
      <c r="Y284" s="23"/>
      <c r="Z284" s="53"/>
      <c r="AB284" s="59"/>
      <c r="AC284" s="60"/>
      <c r="AD284" s="60"/>
      <c r="AE284" s="60"/>
      <c r="AF284" s="60"/>
      <c r="AG284" s="60"/>
      <c r="AH284" s="60"/>
      <c r="AI284" s="60"/>
      <c r="AJ284" s="60"/>
      <c r="AK284" s="60"/>
      <c r="AL284" s="60"/>
      <c r="AM284" s="60"/>
      <c r="AN284" s="60"/>
      <c r="AO284" s="60"/>
      <c r="AP284" s="60"/>
      <c r="AQ284" s="60"/>
    </row>
    <row r="285" ht="15.75" customHeight="1">
      <c r="B285" s="15"/>
      <c r="C285" s="16"/>
      <c r="D285" s="53"/>
      <c r="E285" s="53"/>
      <c r="G285" s="79"/>
      <c r="H285" s="31"/>
      <c r="J285" s="18"/>
      <c r="N285" s="66"/>
      <c r="O285" s="66"/>
      <c r="P285" s="66"/>
      <c r="Q285" s="66"/>
      <c r="R285" s="34"/>
      <c r="S285" s="34"/>
      <c r="V285" s="55"/>
      <c r="W285" s="55"/>
      <c r="X285" s="56"/>
      <c r="Y285" s="23"/>
      <c r="Z285" s="53"/>
      <c r="AB285" s="59"/>
      <c r="AC285" s="60"/>
      <c r="AD285" s="60"/>
      <c r="AE285" s="60"/>
      <c r="AF285" s="60"/>
      <c r="AG285" s="60"/>
      <c r="AH285" s="60"/>
      <c r="AI285" s="60"/>
      <c r="AJ285" s="60"/>
      <c r="AK285" s="60"/>
      <c r="AL285" s="60"/>
      <c r="AM285" s="60"/>
      <c r="AN285" s="60"/>
      <c r="AO285" s="60"/>
      <c r="AP285" s="60"/>
      <c r="AQ285" s="60"/>
    </row>
    <row r="286" ht="15.75" customHeight="1">
      <c r="B286" s="15"/>
      <c r="C286" s="16"/>
      <c r="D286" s="53"/>
      <c r="E286" s="53"/>
      <c r="G286" s="79"/>
      <c r="H286" s="31"/>
      <c r="J286" s="18"/>
      <c r="N286" s="66"/>
      <c r="O286" s="66"/>
      <c r="P286" s="66"/>
      <c r="Q286" s="66"/>
      <c r="R286" s="34"/>
      <c r="S286" s="34"/>
      <c r="V286" s="55"/>
      <c r="W286" s="55"/>
      <c r="X286" s="56"/>
      <c r="Y286" s="23"/>
      <c r="Z286" s="53"/>
      <c r="AB286" s="59"/>
      <c r="AC286" s="60"/>
      <c r="AD286" s="60"/>
      <c r="AE286" s="60"/>
      <c r="AF286" s="60"/>
      <c r="AG286" s="60"/>
      <c r="AH286" s="60"/>
      <c r="AI286" s="60"/>
      <c r="AJ286" s="60"/>
      <c r="AK286" s="60"/>
      <c r="AL286" s="60"/>
      <c r="AM286" s="60"/>
      <c r="AN286" s="60"/>
      <c r="AO286" s="60"/>
      <c r="AP286" s="60"/>
      <c r="AQ286" s="60"/>
    </row>
    <row r="287" ht="15.75" customHeight="1">
      <c r="B287" s="15"/>
      <c r="C287" s="16"/>
      <c r="D287" s="53"/>
      <c r="E287" s="53"/>
      <c r="G287" s="79"/>
      <c r="H287" s="31"/>
      <c r="J287" s="18"/>
      <c r="N287" s="66"/>
      <c r="O287" s="66"/>
      <c r="P287" s="66"/>
      <c r="Q287" s="66"/>
      <c r="R287" s="34"/>
      <c r="S287" s="34"/>
      <c r="V287" s="55"/>
      <c r="W287" s="55"/>
      <c r="X287" s="56"/>
      <c r="Y287" s="23"/>
      <c r="Z287" s="53"/>
      <c r="AB287" s="59"/>
      <c r="AC287" s="60"/>
      <c r="AD287" s="60"/>
      <c r="AE287" s="60"/>
      <c r="AF287" s="60"/>
      <c r="AG287" s="60"/>
      <c r="AH287" s="60"/>
      <c r="AI287" s="60"/>
      <c r="AJ287" s="60"/>
      <c r="AK287" s="60"/>
      <c r="AL287" s="60"/>
      <c r="AM287" s="60"/>
      <c r="AN287" s="60"/>
      <c r="AO287" s="60"/>
      <c r="AP287" s="60"/>
      <c r="AQ287" s="60"/>
    </row>
    <row r="288" ht="15.75" customHeight="1">
      <c r="B288" s="15"/>
      <c r="C288" s="16"/>
      <c r="D288" s="53"/>
      <c r="E288" s="53"/>
      <c r="G288" s="79"/>
      <c r="H288" s="31"/>
      <c r="J288" s="18"/>
      <c r="N288" s="66"/>
      <c r="O288" s="66"/>
      <c r="P288" s="66"/>
      <c r="Q288" s="66"/>
      <c r="R288" s="34"/>
      <c r="S288" s="34"/>
      <c r="V288" s="55"/>
      <c r="W288" s="55"/>
      <c r="X288" s="56"/>
      <c r="Y288" s="23"/>
      <c r="Z288" s="53"/>
      <c r="AB288" s="59"/>
      <c r="AC288" s="60"/>
      <c r="AD288" s="60"/>
      <c r="AE288" s="60"/>
      <c r="AF288" s="60"/>
      <c r="AG288" s="60"/>
      <c r="AH288" s="60"/>
      <c r="AI288" s="60"/>
      <c r="AJ288" s="60"/>
      <c r="AK288" s="60"/>
      <c r="AL288" s="60"/>
      <c r="AM288" s="60"/>
      <c r="AN288" s="60"/>
      <c r="AO288" s="60"/>
      <c r="AP288" s="60"/>
      <c r="AQ288" s="60"/>
    </row>
    <row r="289" ht="15.75" customHeight="1">
      <c r="B289" s="15"/>
      <c r="C289" s="16"/>
      <c r="D289" s="53"/>
      <c r="E289" s="53"/>
      <c r="G289" s="79"/>
      <c r="H289" s="31"/>
      <c r="J289" s="18"/>
      <c r="N289" s="66"/>
      <c r="O289" s="66"/>
      <c r="P289" s="66"/>
      <c r="Q289" s="66"/>
      <c r="R289" s="34"/>
      <c r="S289" s="34"/>
      <c r="V289" s="55"/>
      <c r="W289" s="55"/>
      <c r="X289" s="56"/>
      <c r="Y289" s="23"/>
      <c r="Z289" s="53"/>
      <c r="AB289" s="59"/>
      <c r="AC289" s="60"/>
      <c r="AD289" s="60"/>
      <c r="AE289" s="60"/>
      <c r="AF289" s="60"/>
      <c r="AG289" s="60"/>
      <c r="AH289" s="60"/>
      <c r="AI289" s="60"/>
      <c r="AJ289" s="60"/>
      <c r="AK289" s="60"/>
      <c r="AL289" s="60"/>
      <c r="AM289" s="60"/>
      <c r="AN289" s="60"/>
      <c r="AO289" s="60"/>
      <c r="AP289" s="60"/>
      <c r="AQ289" s="60"/>
    </row>
    <row r="290" ht="15.75" customHeight="1">
      <c r="B290" s="15"/>
      <c r="C290" s="16"/>
      <c r="D290" s="53"/>
      <c r="E290" s="53"/>
      <c r="G290" s="79"/>
      <c r="H290" s="31"/>
      <c r="J290" s="18"/>
      <c r="N290" s="66"/>
      <c r="O290" s="66"/>
      <c r="P290" s="66"/>
      <c r="Q290" s="66"/>
      <c r="R290" s="34"/>
      <c r="S290" s="34"/>
      <c r="V290" s="55"/>
      <c r="W290" s="55"/>
      <c r="X290" s="56"/>
      <c r="Y290" s="23"/>
      <c r="Z290" s="53"/>
      <c r="AB290" s="59"/>
      <c r="AC290" s="60"/>
      <c r="AD290" s="60"/>
      <c r="AE290" s="60"/>
      <c r="AF290" s="60"/>
      <c r="AG290" s="60"/>
      <c r="AH290" s="60"/>
      <c r="AI290" s="60"/>
      <c r="AJ290" s="60"/>
      <c r="AK290" s="60"/>
      <c r="AL290" s="60"/>
      <c r="AM290" s="60"/>
      <c r="AN290" s="60"/>
      <c r="AO290" s="60"/>
      <c r="AP290" s="60"/>
      <c r="AQ290" s="60"/>
    </row>
    <row r="291" ht="15.75" customHeight="1">
      <c r="B291" s="15"/>
      <c r="C291" s="16"/>
      <c r="D291" s="53"/>
      <c r="E291" s="53"/>
      <c r="G291" s="79"/>
      <c r="H291" s="31"/>
      <c r="J291" s="18"/>
      <c r="N291" s="66"/>
      <c r="O291" s="66"/>
      <c r="P291" s="66"/>
      <c r="Q291" s="66"/>
      <c r="R291" s="34"/>
      <c r="S291" s="34"/>
      <c r="V291" s="55"/>
      <c r="W291" s="55"/>
      <c r="X291" s="56"/>
      <c r="Y291" s="23"/>
      <c r="Z291" s="53"/>
      <c r="AB291" s="59"/>
      <c r="AC291" s="60"/>
      <c r="AD291" s="60"/>
      <c r="AE291" s="60"/>
      <c r="AF291" s="60"/>
      <c r="AG291" s="60"/>
      <c r="AH291" s="60"/>
      <c r="AI291" s="60"/>
      <c r="AJ291" s="60"/>
      <c r="AK291" s="60"/>
      <c r="AL291" s="60"/>
      <c r="AM291" s="60"/>
      <c r="AN291" s="60"/>
      <c r="AO291" s="60"/>
      <c r="AP291" s="60"/>
      <c r="AQ291" s="60"/>
    </row>
    <row r="292" ht="15.75" customHeight="1">
      <c r="B292" s="15"/>
      <c r="C292" s="16"/>
      <c r="D292" s="53"/>
      <c r="E292" s="53"/>
      <c r="G292" s="79"/>
      <c r="H292" s="31"/>
      <c r="J292" s="18"/>
      <c r="N292" s="66"/>
      <c r="O292" s="66"/>
      <c r="P292" s="66"/>
      <c r="Q292" s="66"/>
      <c r="R292" s="34"/>
      <c r="S292" s="34"/>
      <c r="V292" s="55"/>
      <c r="W292" s="55"/>
      <c r="X292" s="56"/>
      <c r="Y292" s="23"/>
      <c r="Z292" s="53"/>
      <c r="AB292" s="59"/>
      <c r="AC292" s="60"/>
      <c r="AD292" s="60"/>
      <c r="AE292" s="60"/>
      <c r="AF292" s="60"/>
      <c r="AG292" s="60"/>
      <c r="AH292" s="60"/>
      <c r="AI292" s="60"/>
      <c r="AJ292" s="60"/>
      <c r="AK292" s="60"/>
      <c r="AL292" s="60"/>
      <c r="AM292" s="60"/>
      <c r="AN292" s="60"/>
      <c r="AO292" s="60"/>
      <c r="AP292" s="60"/>
      <c r="AQ292" s="60"/>
    </row>
    <row r="293" ht="15.75" customHeight="1">
      <c r="B293" s="15"/>
      <c r="C293" s="16"/>
      <c r="D293" s="53"/>
      <c r="E293" s="53"/>
      <c r="G293" s="79"/>
      <c r="H293" s="31"/>
      <c r="J293" s="18"/>
      <c r="N293" s="66"/>
      <c r="O293" s="66"/>
      <c r="P293" s="66"/>
      <c r="Q293" s="66"/>
      <c r="R293" s="34"/>
      <c r="S293" s="34"/>
      <c r="V293" s="55"/>
      <c r="W293" s="55"/>
      <c r="X293" s="56"/>
      <c r="Y293" s="23"/>
      <c r="Z293" s="53"/>
      <c r="AB293" s="59"/>
      <c r="AC293" s="60"/>
      <c r="AD293" s="60"/>
      <c r="AE293" s="60"/>
      <c r="AF293" s="60"/>
      <c r="AG293" s="60"/>
      <c r="AH293" s="60"/>
      <c r="AI293" s="60"/>
      <c r="AJ293" s="60"/>
      <c r="AK293" s="60"/>
      <c r="AL293" s="60"/>
      <c r="AM293" s="60"/>
      <c r="AN293" s="60"/>
      <c r="AO293" s="60"/>
      <c r="AP293" s="60"/>
      <c r="AQ293" s="60"/>
    </row>
    <row r="294" ht="15.75" customHeight="1">
      <c r="B294" s="15"/>
      <c r="C294" s="16"/>
      <c r="D294" s="53"/>
      <c r="E294" s="53"/>
      <c r="G294" s="79"/>
      <c r="H294" s="31"/>
      <c r="J294" s="18"/>
      <c r="N294" s="66"/>
      <c r="O294" s="66"/>
      <c r="P294" s="66"/>
      <c r="Q294" s="66"/>
      <c r="R294" s="34"/>
      <c r="S294" s="34"/>
      <c r="V294" s="55"/>
      <c r="W294" s="55"/>
      <c r="X294" s="56"/>
      <c r="Y294" s="23"/>
      <c r="Z294" s="53"/>
      <c r="AB294" s="59"/>
      <c r="AC294" s="60"/>
      <c r="AD294" s="60"/>
      <c r="AE294" s="60"/>
      <c r="AF294" s="60"/>
      <c r="AG294" s="60"/>
      <c r="AH294" s="60"/>
      <c r="AI294" s="60"/>
      <c r="AJ294" s="60"/>
      <c r="AK294" s="60"/>
      <c r="AL294" s="60"/>
      <c r="AM294" s="60"/>
      <c r="AN294" s="60"/>
      <c r="AO294" s="60"/>
      <c r="AP294" s="60"/>
      <c r="AQ294" s="60"/>
    </row>
    <row r="295" ht="15.75" customHeight="1">
      <c r="B295" s="15"/>
      <c r="C295" s="16"/>
      <c r="D295" s="53"/>
      <c r="E295" s="53"/>
      <c r="G295" s="79"/>
      <c r="H295" s="31"/>
      <c r="J295" s="18"/>
      <c r="N295" s="66"/>
      <c r="O295" s="66"/>
      <c r="P295" s="66"/>
      <c r="Q295" s="66"/>
      <c r="R295" s="34"/>
      <c r="S295" s="34"/>
      <c r="V295" s="55"/>
      <c r="W295" s="55"/>
      <c r="X295" s="56"/>
      <c r="Y295" s="23"/>
      <c r="Z295" s="53"/>
      <c r="AB295" s="59"/>
      <c r="AC295" s="60"/>
      <c r="AD295" s="60"/>
      <c r="AE295" s="60"/>
      <c r="AF295" s="60"/>
      <c r="AG295" s="60"/>
      <c r="AH295" s="60"/>
      <c r="AI295" s="60"/>
      <c r="AJ295" s="60"/>
      <c r="AK295" s="60"/>
      <c r="AL295" s="60"/>
      <c r="AM295" s="60"/>
      <c r="AN295" s="60"/>
      <c r="AO295" s="60"/>
      <c r="AP295" s="60"/>
      <c r="AQ295" s="60"/>
    </row>
    <row r="296" ht="15.75" customHeight="1">
      <c r="B296" s="15"/>
      <c r="C296" s="16"/>
      <c r="D296" s="53"/>
      <c r="E296" s="53"/>
      <c r="G296" s="79"/>
      <c r="H296" s="31"/>
      <c r="J296" s="18"/>
      <c r="N296" s="66"/>
      <c r="O296" s="66"/>
      <c r="P296" s="66"/>
      <c r="Q296" s="66"/>
      <c r="R296" s="34"/>
      <c r="S296" s="34"/>
      <c r="V296" s="55"/>
      <c r="W296" s="55"/>
      <c r="X296" s="56"/>
      <c r="Y296" s="23"/>
      <c r="Z296" s="53"/>
      <c r="AB296" s="59"/>
      <c r="AC296" s="60"/>
      <c r="AD296" s="60"/>
      <c r="AE296" s="60"/>
      <c r="AF296" s="60"/>
      <c r="AG296" s="60"/>
      <c r="AH296" s="60"/>
      <c r="AI296" s="60"/>
      <c r="AJ296" s="60"/>
      <c r="AK296" s="60"/>
      <c r="AL296" s="60"/>
      <c r="AM296" s="60"/>
      <c r="AN296" s="60"/>
      <c r="AO296" s="60"/>
      <c r="AP296" s="60"/>
      <c r="AQ296" s="60"/>
    </row>
    <row r="297" ht="15.75" customHeight="1">
      <c r="B297" s="15"/>
      <c r="C297" s="16"/>
      <c r="D297" s="53"/>
      <c r="E297" s="53"/>
      <c r="G297" s="79"/>
      <c r="H297" s="31"/>
      <c r="J297" s="18"/>
      <c r="N297" s="66"/>
      <c r="O297" s="66"/>
      <c r="P297" s="66"/>
      <c r="Q297" s="66"/>
      <c r="R297" s="34"/>
      <c r="S297" s="34"/>
      <c r="V297" s="55"/>
      <c r="W297" s="55"/>
      <c r="X297" s="56"/>
      <c r="Y297" s="23"/>
      <c r="Z297" s="53"/>
      <c r="AB297" s="59"/>
      <c r="AC297" s="60"/>
      <c r="AD297" s="60"/>
      <c r="AE297" s="60"/>
      <c r="AF297" s="60"/>
      <c r="AG297" s="60"/>
      <c r="AH297" s="60"/>
      <c r="AI297" s="60"/>
      <c r="AJ297" s="60"/>
      <c r="AK297" s="60"/>
      <c r="AL297" s="60"/>
      <c r="AM297" s="60"/>
      <c r="AN297" s="60"/>
      <c r="AO297" s="60"/>
      <c r="AP297" s="60"/>
      <c r="AQ297" s="60"/>
    </row>
    <row r="298" ht="15.75" customHeight="1">
      <c r="B298" s="15"/>
      <c r="C298" s="16"/>
      <c r="D298" s="53"/>
      <c r="E298" s="53"/>
      <c r="G298" s="79"/>
      <c r="H298" s="31"/>
      <c r="J298" s="18"/>
      <c r="N298" s="66"/>
      <c r="O298" s="66"/>
      <c r="P298" s="66"/>
      <c r="Q298" s="66"/>
      <c r="R298" s="34"/>
      <c r="S298" s="34"/>
      <c r="V298" s="55"/>
      <c r="W298" s="55"/>
      <c r="X298" s="56"/>
      <c r="Y298" s="23"/>
      <c r="Z298" s="53"/>
      <c r="AB298" s="59"/>
      <c r="AC298" s="60"/>
      <c r="AD298" s="60"/>
      <c r="AE298" s="60"/>
      <c r="AF298" s="60"/>
      <c r="AG298" s="60"/>
      <c r="AH298" s="60"/>
      <c r="AI298" s="60"/>
      <c r="AJ298" s="60"/>
      <c r="AK298" s="60"/>
      <c r="AL298" s="60"/>
      <c r="AM298" s="60"/>
      <c r="AN298" s="60"/>
      <c r="AO298" s="60"/>
      <c r="AP298" s="60"/>
      <c r="AQ298" s="60"/>
    </row>
    <row r="299" ht="15.75" customHeight="1">
      <c r="B299" s="15"/>
      <c r="C299" s="16"/>
      <c r="D299" s="53"/>
      <c r="E299" s="53"/>
      <c r="G299" s="79"/>
      <c r="H299" s="31"/>
      <c r="J299" s="18"/>
      <c r="N299" s="66"/>
      <c r="O299" s="66"/>
      <c r="P299" s="66"/>
      <c r="Q299" s="66"/>
      <c r="R299" s="34"/>
      <c r="S299" s="34"/>
      <c r="V299" s="55"/>
      <c r="W299" s="55"/>
      <c r="X299" s="56"/>
      <c r="Y299" s="23"/>
      <c r="Z299" s="53"/>
      <c r="AB299" s="59"/>
      <c r="AC299" s="60"/>
      <c r="AD299" s="60"/>
      <c r="AE299" s="60"/>
      <c r="AF299" s="60"/>
      <c r="AG299" s="60"/>
      <c r="AH299" s="60"/>
      <c r="AI299" s="60"/>
      <c r="AJ299" s="60"/>
      <c r="AK299" s="60"/>
      <c r="AL299" s="60"/>
      <c r="AM299" s="60"/>
      <c r="AN299" s="60"/>
      <c r="AO299" s="60"/>
      <c r="AP299" s="60"/>
      <c r="AQ299" s="60"/>
    </row>
    <row r="300" ht="15.75" customHeight="1">
      <c r="B300" s="15"/>
      <c r="C300" s="16"/>
      <c r="D300" s="53"/>
      <c r="E300" s="53"/>
      <c r="G300" s="79"/>
      <c r="H300" s="31"/>
      <c r="J300" s="18"/>
      <c r="N300" s="66"/>
      <c r="O300" s="66"/>
      <c r="P300" s="66"/>
      <c r="Q300" s="66"/>
      <c r="R300" s="34"/>
      <c r="S300" s="34"/>
      <c r="V300" s="55"/>
      <c r="W300" s="55"/>
      <c r="X300" s="56"/>
      <c r="Y300" s="23"/>
      <c r="Z300" s="53"/>
      <c r="AB300" s="59"/>
      <c r="AC300" s="60"/>
      <c r="AD300" s="60"/>
      <c r="AE300" s="60"/>
      <c r="AF300" s="60"/>
      <c r="AG300" s="60"/>
      <c r="AH300" s="60"/>
      <c r="AI300" s="60"/>
      <c r="AJ300" s="60"/>
      <c r="AK300" s="60"/>
      <c r="AL300" s="60"/>
      <c r="AM300" s="60"/>
      <c r="AN300" s="60"/>
      <c r="AO300" s="60"/>
      <c r="AP300" s="60"/>
      <c r="AQ300" s="60"/>
    </row>
    <row r="301" ht="15.75" customHeight="1">
      <c r="B301" s="15"/>
      <c r="C301" s="16"/>
      <c r="D301" s="53"/>
      <c r="E301" s="53"/>
      <c r="G301" s="79"/>
      <c r="H301" s="31"/>
      <c r="J301" s="18"/>
      <c r="N301" s="66"/>
      <c r="O301" s="66"/>
      <c r="P301" s="66"/>
      <c r="Q301" s="66"/>
      <c r="R301" s="34"/>
      <c r="S301" s="34"/>
      <c r="V301" s="55"/>
      <c r="W301" s="55"/>
      <c r="X301" s="56"/>
      <c r="Y301" s="23"/>
      <c r="Z301" s="53"/>
      <c r="AB301" s="59"/>
      <c r="AC301" s="60"/>
      <c r="AD301" s="60"/>
      <c r="AE301" s="60"/>
      <c r="AF301" s="60"/>
      <c r="AG301" s="60"/>
      <c r="AH301" s="60"/>
      <c r="AI301" s="60"/>
      <c r="AJ301" s="60"/>
      <c r="AK301" s="60"/>
      <c r="AL301" s="60"/>
      <c r="AM301" s="60"/>
      <c r="AN301" s="60"/>
      <c r="AO301" s="60"/>
      <c r="AP301" s="60"/>
      <c r="AQ301" s="60"/>
    </row>
    <row r="302" ht="15.75" customHeight="1">
      <c r="B302" s="15"/>
      <c r="C302" s="16"/>
      <c r="D302" s="53"/>
      <c r="E302" s="53"/>
      <c r="G302" s="79"/>
      <c r="H302" s="31"/>
      <c r="J302" s="18"/>
      <c r="N302" s="66"/>
      <c r="O302" s="66"/>
      <c r="P302" s="66"/>
      <c r="Q302" s="66"/>
      <c r="R302" s="34"/>
      <c r="S302" s="34"/>
      <c r="V302" s="55"/>
      <c r="W302" s="55"/>
      <c r="X302" s="56"/>
      <c r="Y302" s="23"/>
      <c r="Z302" s="53"/>
      <c r="AB302" s="59"/>
      <c r="AC302" s="60"/>
      <c r="AD302" s="60"/>
      <c r="AE302" s="60"/>
      <c r="AF302" s="60"/>
      <c r="AG302" s="60"/>
      <c r="AH302" s="60"/>
      <c r="AI302" s="60"/>
      <c r="AJ302" s="60"/>
      <c r="AK302" s="60"/>
      <c r="AL302" s="60"/>
      <c r="AM302" s="60"/>
      <c r="AN302" s="60"/>
      <c r="AO302" s="60"/>
      <c r="AP302" s="60"/>
      <c r="AQ302" s="60"/>
    </row>
    <row r="303" ht="15.75" customHeight="1">
      <c r="B303" s="15"/>
      <c r="C303" s="16"/>
      <c r="D303" s="53"/>
      <c r="E303" s="53"/>
      <c r="G303" s="79"/>
      <c r="H303" s="31"/>
      <c r="J303" s="18"/>
      <c r="N303" s="66"/>
      <c r="O303" s="66"/>
      <c r="P303" s="66"/>
      <c r="Q303" s="66"/>
      <c r="R303" s="34"/>
      <c r="S303" s="34"/>
      <c r="V303" s="55"/>
      <c r="W303" s="55"/>
      <c r="X303" s="56"/>
      <c r="Y303" s="23"/>
      <c r="Z303" s="53"/>
      <c r="AB303" s="59"/>
      <c r="AC303" s="60"/>
      <c r="AD303" s="60"/>
      <c r="AE303" s="60"/>
      <c r="AF303" s="60"/>
      <c r="AG303" s="60"/>
      <c r="AH303" s="60"/>
      <c r="AI303" s="60"/>
      <c r="AJ303" s="60"/>
      <c r="AK303" s="60"/>
      <c r="AL303" s="60"/>
      <c r="AM303" s="60"/>
      <c r="AN303" s="60"/>
      <c r="AO303" s="60"/>
      <c r="AP303" s="60"/>
      <c r="AQ303" s="60"/>
    </row>
    <row r="304" ht="15.75" customHeight="1">
      <c r="B304" s="15"/>
      <c r="C304" s="16"/>
      <c r="D304" s="53"/>
      <c r="E304" s="53"/>
      <c r="G304" s="79"/>
      <c r="H304" s="31"/>
      <c r="J304" s="18"/>
      <c r="N304" s="66"/>
      <c r="O304" s="66"/>
      <c r="P304" s="66"/>
      <c r="Q304" s="66"/>
      <c r="R304" s="34"/>
      <c r="S304" s="34"/>
      <c r="V304" s="55"/>
      <c r="W304" s="55"/>
      <c r="X304" s="56"/>
      <c r="Y304" s="23"/>
      <c r="Z304" s="53"/>
      <c r="AB304" s="59"/>
      <c r="AC304" s="60"/>
      <c r="AD304" s="60"/>
      <c r="AE304" s="60"/>
      <c r="AF304" s="60"/>
      <c r="AG304" s="60"/>
      <c r="AH304" s="60"/>
      <c r="AI304" s="60"/>
      <c r="AJ304" s="60"/>
      <c r="AK304" s="60"/>
      <c r="AL304" s="60"/>
      <c r="AM304" s="60"/>
      <c r="AN304" s="60"/>
      <c r="AO304" s="60"/>
      <c r="AP304" s="60"/>
      <c r="AQ304" s="60"/>
    </row>
    <row r="305" ht="15.75" customHeight="1">
      <c r="B305" s="15"/>
      <c r="C305" s="16"/>
      <c r="D305" s="53"/>
      <c r="E305" s="53"/>
      <c r="G305" s="79"/>
      <c r="H305" s="31"/>
      <c r="J305" s="18"/>
      <c r="N305" s="66"/>
      <c r="O305" s="66"/>
      <c r="P305" s="66"/>
      <c r="Q305" s="66"/>
      <c r="R305" s="34"/>
      <c r="S305" s="34"/>
      <c r="V305" s="55"/>
      <c r="W305" s="55"/>
      <c r="X305" s="56"/>
      <c r="Y305" s="23"/>
      <c r="Z305" s="53"/>
      <c r="AB305" s="59"/>
      <c r="AC305" s="60"/>
      <c r="AD305" s="60"/>
      <c r="AE305" s="60"/>
      <c r="AF305" s="60"/>
      <c r="AG305" s="60"/>
      <c r="AH305" s="60"/>
      <c r="AI305" s="60"/>
      <c r="AJ305" s="60"/>
      <c r="AK305" s="60"/>
      <c r="AL305" s="60"/>
      <c r="AM305" s="60"/>
      <c r="AN305" s="60"/>
      <c r="AO305" s="60"/>
      <c r="AP305" s="60"/>
      <c r="AQ305" s="60"/>
    </row>
    <row r="306" ht="15.75" customHeight="1">
      <c r="B306" s="15"/>
      <c r="C306" s="16"/>
      <c r="D306" s="53"/>
      <c r="E306" s="53"/>
      <c r="G306" s="79"/>
      <c r="H306" s="31"/>
      <c r="J306" s="18"/>
      <c r="N306" s="66"/>
      <c r="O306" s="66"/>
      <c r="P306" s="66"/>
      <c r="Q306" s="66"/>
      <c r="R306" s="34"/>
      <c r="S306" s="34"/>
      <c r="V306" s="55"/>
      <c r="W306" s="55"/>
      <c r="X306" s="56"/>
      <c r="Y306" s="23"/>
      <c r="Z306" s="53"/>
      <c r="AB306" s="59"/>
      <c r="AC306" s="60"/>
      <c r="AD306" s="60"/>
      <c r="AE306" s="60"/>
      <c r="AF306" s="60"/>
      <c r="AG306" s="60"/>
      <c r="AH306" s="60"/>
      <c r="AI306" s="60"/>
      <c r="AJ306" s="60"/>
      <c r="AK306" s="60"/>
      <c r="AL306" s="60"/>
      <c r="AM306" s="60"/>
      <c r="AN306" s="60"/>
      <c r="AO306" s="60"/>
      <c r="AP306" s="60"/>
      <c r="AQ306" s="60"/>
    </row>
    <row r="307" ht="15.75" customHeight="1">
      <c r="B307" s="15"/>
      <c r="C307" s="16"/>
      <c r="D307" s="53"/>
      <c r="E307" s="53"/>
      <c r="G307" s="79"/>
      <c r="H307" s="31"/>
      <c r="J307" s="18"/>
      <c r="N307" s="66"/>
      <c r="O307" s="66"/>
      <c r="P307" s="66"/>
      <c r="Q307" s="66"/>
      <c r="R307" s="34"/>
      <c r="S307" s="34"/>
      <c r="V307" s="55"/>
      <c r="W307" s="55"/>
      <c r="X307" s="56"/>
      <c r="Y307" s="23"/>
      <c r="Z307" s="53"/>
      <c r="AB307" s="59"/>
      <c r="AC307" s="60"/>
      <c r="AD307" s="60"/>
      <c r="AE307" s="60"/>
      <c r="AF307" s="60"/>
      <c r="AG307" s="60"/>
      <c r="AH307" s="60"/>
      <c r="AI307" s="60"/>
      <c r="AJ307" s="60"/>
      <c r="AK307" s="60"/>
      <c r="AL307" s="60"/>
      <c r="AM307" s="60"/>
      <c r="AN307" s="60"/>
      <c r="AO307" s="60"/>
      <c r="AP307" s="60"/>
      <c r="AQ307" s="60"/>
    </row>
    <row r="308" ht="15.75" customHeight="1">
      <c r="B308" s="15"/>
      <c r="C308" s="16"/>
      <c r="D308" s="53"/>
      <c r="E308" s="53"/>
      <c r="G308" s="79"/>
      <c r="H308" s="31"/>
      <c r="J308" s="18"/>
      <c r="N308" s="66"/>
      <c r="O308" s="66"/>
      <c r="P308" s="66"/>
      <c r="Q308" s="66"/>
      <c r="R308" s="34"/>
      <c r="S308" s="34"/>
      <c r="V308" s="55"/>
      <c r="W308" s="55"/>
      <c r="X308" s="56"/>
      <c r="Y308" s="23"/>
      <c r="Z308" s="53"/>
      <c r="AB308" s="59"/>
      <c r="AC308" s="60"/>
      <c r="AD308" s="60"/>
      <c r="AE308" s="60"/>
      <c r="AF308" s="60"/>
      <c r="AG308" s="60"/>
      <c r="AH308" s="60"/>
      <c r="AI308" s="60"/>
      <c r="AJ308" s="60"/>
      <c r="AK308" s="60"/>
      <c r="AL308" s="60"/>
      <c r="AM308" s="60"/>
      <c r="AN308" s="60"/>
      <c r="AO308" s="60"/>
      <c r="AP308" s="60"/>
      <c r="AQ308" s="60"/>
    </row>
    <row r="309" ht="15.75" customHeight="1">
      <c r="B309" s="15"/>
      <c r="C309" s="16"/>
      <c r="D309" s="53"/>
      <c r="E309" s="53"/>
      <c r="G309" s="79"/>
      <c r="H309" s="31"/>
      <c r="J309" s="18"/>
      <c r="N309" s="66"/>
      <c r="O309" s="66"/>
      <c r="P309" s="66"/>
      <c r="Q309" s="66"/>
      <c r="R309" s="34"/>
      <c r="S309" s="34"/>
      <c r="V309" s="55"/>
      <c r="W309" s="55"/>
      <c r="X309" s="56"/>
      <c r="Y309" s="23"/>
      <c r="Z309" s="53"/>
      <c r="AB309" s="59"/>
      <c r="AC309" s="60"/>
      <c r="AD309" s="60"/>
      <c r="AE309" s="60"/>
      <c r="AF309" s="60"/>
      <c r="AG309" s="60"/>
      <c r="AH309" s="60"/>
      <c r="AI309" s="60"/>
      <c r="AJ309" s="60"/>
      <c r="AK309" s="60"/>
      <c r="AL309" s="60"/>
      <c r="AM309" s="60"/>
      <c r="AN309" s="60"/>
      <c r="AO309" s="60"/>
      <c r="AP309" s="60"/>
      <c r="AQ309" s="60"/>
    </row>
    <row r="310" ht="15.75" customHeight="1">
      <c r="B310" s="15"/>
      <c r="C310" s="16"/>
      <c r="D310" s="53"/>
      <c r="E310" s="53"/>
      <c r="G310" s="79"/>
      <c r="H310" s="31"/>
      <c r="J310" s="18"/>
      <c r="N310" s="66"/>
      <c r="O310" s="66"/>
      <c r="P310" s="66"/>
      <c r="Q310" s="66"/>
      <c r="R310" s="34"/>
      <c r="S310" s="34"/>
      <c r="V310" s="55"/>
      <c r="W310" s="55"/>
      <c r="X310" s="56"/>
      <c r="Y310" s="23"/>
      <c r="Z310" s="53"/>
      <c r="AB310" s="59"/>
      <c r="AC310" s="60"/>
      <c r="AD310" s="60"/>
      <c r="AE310" s="60"/>
      <c r="AF310" s="60"/>
      <c r="AG310" s="60"/>
      <c r="AH310" s="60"/>
      <c r="AI310" s="60"/>
      <c r="AJ310" s="60"/>
      <c r="AK310" s="60"/>
      <c r="AL310" s="60"/>
      <c r="AM310" s="60"/>
      <c r="AN310" s="60"/>
      <c r="AO310" s="60"/>
      <c r="AP310" s="60"/>
      <c r="AQ310" s="60"/>
    </row>
    <row r="311" ht="15.75" customHeight="1">
      <c r="B311" s="15"/>
      <c r="C311" s="16"/>
      <c r="D311" s="53"/>
      <c r="E311" s="53"/>
      <c r="G311" s="79"/>
      <c r="H311" s="31"/>
      <c r="J311" s="18"/>
      <c r="N311" s="66"/>
      <c r="O311" s="66"/>
      <c r="P311" s="66"/>
      <c r="Q311" s="66"/>
      <c r="R311" s="34"/>
      <c r="S311" s="34"/>
      <c r="V311" s="55"/>
      <c r="W311" s="55"/>
      <c r="X311" s="56"/>
      <c r="Y311" s="23"/>
      <c r="Z311" s="53"/>
      <c r="AB311" s="59"/>
      <c r="AC311" s="60"/>
      <c r="AD311" s="60"/>
      <c r="AE311" s="60"/>
      <c r="AF311" s="60"/>
      <c r="AG311" s="60"/>
      <c r="AH311" s="60"/>
      <c r="AI311" s="60"/>
      <c r="AJ311" s="60"/>
      <c r="AK311" s="60"/>
      <c r="AL311" s="60"/>
      <c r="AM311" s="60"/>
      <c r="AN311" s="60"/>
      <c r="AO311" s="60"/>
      <c r="AP311" s="60"/>
      <c r="AQ311" s="60"/>
    </row>
    <row r="312" ht="15.75" customHeight="1">
      <c r="B312" s="15"/>
      <c r="C312" s="16"/>
      <c r="D312" s="53"/>
      <c r="E312" s="53"/>
      <c r="G312" s="79"/>
      <c r="H312" s="31"/>
      <c r="J312" s="18"/>
      <c r="N312" s="66"/>
      <c r="O312" s="66"/>
      <c r="P312" s="66"/>
      <c r="Q312" s="66"/>
      <c r="R312" s="34"/>
      <c r="S312" s="34"/>
      <c r="V312" s="55"/>
      <c r="W312" s="55"/>
      <c r="X312" s="56"/>
      <c r="Y312" s="23"/>
      <c r="Z312" s="53"/>
      <c r="AB312" s="59"/>
      <c r="AC312" s="60"/>
      <c r="AD312" s="60"/>
      <c r="AE312" s="60"/>
      <c r="AF312" s="60"/>
      <c r="AG312" s="60"/>
      <c r="AH312" s="60"/>
      <c r="AI312" s="60"/>
      <c r="AJ312" s="60"/>
      <c r="AK312" s="60"/>
      <c r="AL312" s="60"/>
      <c r="AM312" s="60"/>
      <c r="AN312" s="60"/>
      <c r="AO312" s="60"/>
      <c r="AP312" s="60"/>
      <c r="AQ312" s="60"/>
    </row>
    <row r="313" ht="15.75" customHeight="1">
      <c r="B313" s="15"/>
      <c r="C313" s="16"/>
      <c r="D313" s="53"/>
      <c r="E313" s="53"/>
      <c r="G313" s="79"/>
      <c r="H313" s="31"/>
      <c r="J313" s="18"/>
      <c r="N313" s="66"/>
      <c r="O313" s="66"/>
      <c r="P313" s="66"/>
      <c r="Q313" s="66"/>
      <c r="R313" s="34"/>
      <c r="S313" s="34"/>
      <c r="V313" s="55"/>
      <c r="W313" s="55"/>
      <c r="X313" s="56"/>
      <c r="Y313" s="23"/>
      <c r="Z313" s="53"/>
      <c r="AB313" s="59"/>
      <c r="AC313" s="60"/>
      <c r="AD313" s="60"/>
      <c r="AE313" s="60"/>
      <c r="AF313" s="60"/>
      <c r="AG313" s="60"/>
      <c r="AH313" s="60"/>
      <c r="AI313" s="60"/>
      <c r="AJ313" s="60"/>
      <c r="AK313" s="60"/>
      <c r="AL313" s="60"/>
      <c r="AM313" s="60"/>
      <c r="AN313" s="60"/>
      <c r="AO313" s="60"/>
      <c r="AP313" s="60"/>
      <c r="AQ313" s="60"/>
    </row>
    <row r="314" ht="15.75" customHeight="1">
      <c r="B314" s="15"/>
      <c r="C314" s="16"/>
      <c r="D314" s="53"/>
      <c r="E314" s="53"/>
      <c r="G314" s="79"/>
      <c r="H314" s="31"/>
      <c r="J314" s="18"/>
      <c r="N314" s="66"/>
      <c r="O314" s="66"/>
      <c r="P314" s="66"/>
      <c r="Q314" s="66"/>
      <c r="R314" s="34"/>
      <c r="S314" s="34"/>
      <c r="V314" s="55"/>
      <c r="W314" s="55"/>
      <c r="X314" s="56"/>
      <c r="Y314" s="23"/>
      <c r="Z314" s="53"/>
      <c r="AB314" s="59"/>
      <c r="AC314" s="60"/>
      <c r="AD314" s="60"/>
      <c r="AE314" s="60"/>
      <c r="AF314" s="60"/>
      <c r="AG314" s="60"/>
      <c r="AH314" s="60"/>
      <c r="AI314" s="60"/>
      <c r="AJ314" s="60"/>
      <c r="AK314" s="60"/>
      <c r="AL314" s="60"/>
      <c r="AM314" s="60"/>
      <c r="AN314" s="60"/>
      <c r="AO314" s="60"/>
      <c r="AP314" s="60"/>
      <c r="AQ314" s="60"/>
    </row>
    <row r="315" ht="15.75" customHeight="1">
      <c r="B315" s="15"/>
      <c r="C315" s="16"/>
      <c r="D315" s="53"/>
      <c r="E315" s="53"/>
      <c r="G315" s="79"/>
      <c r="H315" s="31"/>
      <c r="J315" s="18"/>
      <c r="N315" s="66"/>
      <c r="O315" s="66"/>
      <c r="P315" s="66"/>
      <c r="Q315" s="66"/>
      <c r="R315" s="34"/>
      <c r="S315" s="34"/>
      <c r="V315" s="55"/>
      <c r="W315" s="55"/>
      <c r="X315" s="56"/>
      <c r="Y315" s="23"/>
      <c r="Z315" s="53"/>
      <c r="AB315" s="59"/>
      <c r="AC315" s="60"/>
      <c r="AD315" s="60"/>
      <c r="AE315" s="60"/>
      <c r="AF315" s="60"/>
      <c r="AG315" s="60"/>
      <c r="AH315" s="60"/>
      <c r="AI315" s="60"/>
      <c r="AJ315" s="60"/>
      <c r="AK315" s="60"/>
      <c r="AL315" s="60"/>
      <c r="AM315" s="60"/>
      <c r="AN315" s="60"/>
      <c r="AO315" s="60"/>
      <c r="AP315" s="60"/>
      <c r="AQ315" s="60"/>
    </row>
    <row r="316" ht="15.75" customHeight="1">
      <c r="B316" s="15"/>
      <c r="C316" s="16"/>
      <c r="D316" s="53"/>
      <c r="E316" s="53"/>
      <c r="G316" s="79"/>
      <c r="H316" s="31"/>
      <c r="J316" s="18"/>
      <c r="N316" s="66"/>
      <c r="O316" s="66"/>
      <c r="P316" s="66"/>
      <c r="Q316" s="66"/>
      <c r="R316" s="34"/>
      <c r="S316" s="34"/>
      <c r="V316" s="55"/>
      <c r="W316" s="55"/>
      <c r="X316" s="56"/>
      <c r="Y316" s="23"/>
      <c r="Z316" s="53"/>
      <c r="AB316" s="59"/>
      <c r="AC316" s="60"/>
      <c r="AD316" s="60"/>
      <c r="AE316" s="60"/>
      <c r="AF316" s="60"/>
      <c r="AG316" s="60"/>
      <c r="AH316" s="60"/>
      <c r="AI316" s="60"/>
      <c r="AJ316" s="60"/>
      <c r="AK316" s="60"/>
      <c r="AL316" s="60"/>
      <c r="AM316" s="60"/>
      <c r="AN316" s="60"/>
      <c r="AO316" s="60"/>
      <c r="AP316" s="60"/>
      <c r="AQ316" s="60"/>
    </row>
    <row r="317" ht="15.75" customHeight="1">
      <c r="B317" s="15"/>
      <c r="C317" s="16"/>
      <c r="D317" s="53"/>
      <c r="E317" s="53"/>
      <c r="G317" s="79"/>
      <c r="H317" s="31"/>
      <c r="J317" s="18"/>
      <c r="N317" s="66"/>
      <c r="O317" s="66"/>
      <c r="P317" s="66"/>
      <c r="Q317" s="66"/>
      <c r="R317" s="34"/>
      <c r="S317" s="34"/>
      <c r="V317" s="55"/>
      <c r="W317" s="55"/>
      <c r="X317" s="56"/>
      <c r="Y317" s="23"/>
      <c r="Z317" s="53"/>
      <c r="AB317" s="59"/>
      <c r="AC317" s="60"/>
      <c r="AD317" s="60"/>
      <c r="AE317" s="60"/>
      <c r="AF317" s="60"/>
      <c r="AG317" s="60"/>
      <c r="AH317" s="60"/>
      <c r="AI317" s="60"/>
      <c r="AJ317" s="60"/>
      <c r="AK317" s="60"/>
      <c r="AL317" s="60"/>
      <c r="AM317" s="60"/>
      <c r="AN317" s="60"/>
      <c r="AO317" s="60"/>
      <c r="AP317" s="60"/>
      <c r="AQ317" s="60"/>
    </row>
    <row r="318" ht="15.75" customHeight="1">
      <c r="B318" s="15"/>
      <c r="C318" s="16"/>
      <c r="D318" s="53"/>
      <c r="E318" s="53"/>
      <c r="G318" s="79"/>
      <c r="H318" s="31"/>
      <c r="J318" s="18"/>
      <c r="N318" s="66"/>
      <c r="O318" s="66"/>
      <c r="P318" s="66"/>
      <c r="Q318" s="66"/>
      <c r="R318" s="34"/>
      <c r="S318" s="34"/>
      <c r="V318" s="55"/>
      <c r="W318" s="55"/>
      <c r="X318" s="56"/>
      <c r="Y318" s="23"/>
      <c r="Z318" s="53"/>
      <c r="AB318" s="59"/>
      <c r="AC318" s="60"/>
      <c r="AD318" s="60"/>
      <c r="AE318" s="60"/>
      <c r="AF318" s="60"/>
      <c r="AG318" s="60"/>
      <c r="AH318" s="60"/>
      <c r="AI318" s="60"/>
      <c r="AJ318" s="60"/>
      <c r="AK318" s="60"/>
      <c r="AL318" s="60"/>
      <c r="AM318" s="60"/>
      <c r="AN318" s="60"/>
      <c r="AO318" s="60"/>
      <c r="AP318" s="60"/>
      <c r="AQ318" s="60"/>
    </row>
    <row r="319" ht="15.75" customHeight="1">
      <c r="B319" s="15"/>
      <c r="C319" s="16"/>
      <c r="D319" s="53"/>
      <c r="E319" s="53"/>
      <c r="G319" s="79"/>
      <c r="H319" s="31"/>
      <c r="J319" s="18"/>
      <c r="N319" s="66"/>
      <c r="O319" s="66"/>
      <c r="P319" s="66"/>
      <c r="Q319" s="66"/>
      <c r="R319" s="34"/>
      <c r="S319" s="34"/>
      <c r="V319" s="55"/>
      <c r="W319" s="55"/>
      <c r="X319" s="56"/>
      <c r="Y319" s="23"/>
      <c r="Z319" s="53"/>
      <c r="AB319" s="59"/>
      <c r="AC319" s="60"/>
      <c r="AD319" s="60"/>
      <c r="AE319" s="60"/>
      <c r="AF319" s="60"/>
      <c r="AG319" s="60"/>
      <c r="AH319" s="60"/>
      <c r="AI319" s="60"/>
      <c r="AJ319" s="60"/>
      <c r="AK319" s="60"/>
      <c r="AL319" s="60"/>
      <c r="AM319" s="60"/>
      <c r="AN319" s="60"/>
      <c r="AO319" s="60"/>
      <c r="AP319" s="60"/>
      <c r="AQ319" s="60"/>
    </row>
    <row r="320" ht="15.75" customHeight="1">
      <c r="B320" s="15"/>
      <c r="C320" s="16"/>
      <c r="D320" s="53"/>
      <c r="E320" s="53"/>
      <c r="G320" s="79"/>
      <c r="H320" s="31"/>
      <c r="J320" s="18"/>
      <c r="N320" s="66"/>
      <c r="O320" s="66"/>
      <c r="P320" s="66"/>
      <c r="Q320" s="66"/>
      <c r="R320" s="34"/>
      <c r="S320" s="34"/>
      <c r="V320" s="55"/>
      <c r="W320" s="55"/>
      <c r="X320" s="56"/>
      <c r="Y320" s="23"/>
      <c r="Z320" s="53"/>
      <c r="AB320" s="59"/>
      <c r="AC320" s="60"/>
      <c r="AD320" s="60"/>
      <c r="AE320" s="60"/>
      <c r="AF320" s="60"/>
      <c r="AG320" s="60"/>
      <c r="AH320" s="60"/>
      <c r="AI320" s="60"/>
      <c r="AJ320" s="60"/>
      <c r="AK320" s="60"/>
      <c r="AL320" s="60"/>
      <c r="AM320" s="60"/>
      <c r="AN320" s="60"/>
      <c r="AO320" s="60"/>
      <c r="AP320" s="60"/>
      <c r="AQ320" s="60"/>
    </row>
    <row r="321" ht="15.75" customHeight="1">
      <c r="B321" s="15"/>
      <c r="C321" s="16"/>
      <c r="D321" s="53"/>
      <c r="E321" s="53"/>
      <c r="G321" s="79"/>
      <c r="H321" s="31"/>
      <c r="J321" s="18"/>
      <c r="N321" s="66"/>
      <c r="O321" s="66"/>
      <c r="P321" s="66"/>
      <c r="Q321" s="66"/>
      <c r="R321" s="34"/>
      <c r="S321" s="34"/>
      <c r="V321" s="55"/>
      <c r="W321" s="55"/>
      <c r="X321" s="56"/>
      <c r="Y321" s="23"/>
      <c r="Z321" s="53"/>
      <c r="AB321" s="59"/>
      <c r="AC321" s="60"/>
      <c r="AD321" s="60"/>
      <c r="AE321" s="60"/>
      <c r="AF321" s="60"/>
      <c r="AG321" s="60"/>
      <c r="AH321" s="60"/>
      <c r="AI321" s="60"/>
      <c r="AJ321" s="60"/>
      <c r="AK321" s="60"/>
      <c r="AL321" s="60"/>
      <c r="AM321" s="60"/>
      <c r="AN321" s="60"/>
      <c r="AO321" s="60"/>
      <c r="AP321" s="60"/>
      <c r="AQ321" s="60"/>
    </row>
    <row r="322" ht="15.75" customHeight="1">
      <c r="B322" s="15"/>
      <c r="C322" s="16"/>
      <c r="D322" s="53"/>
      <c r="E322" s="53"/>
      <c r="G322" s="79"/>
      <c r="H322" s="31"/>
      <c r="J322" s="18"/>
      <c r="N322" s="66"/>
      <c r="O322" s="66"/>
      <c r="P322" s="66"/>
      <c r="Q322" s="66"/>
      <c r="R322" s="34"/>
      <c r="S322" s="34"/>
      <c r="V322" s="55"/>
      <c r="W322" s="55"/>
      <c r="X322" s="56"/>
      <c r="Y322" s="23"/>
      <c r="Z322" s="53"/>
      <c r="AB322" s="59"/>
      <c r="AC322" s="60"/>
      <c r="AD322" s="60"/>
      <c r="AE322" s="60"/>
      <c r="AF322" s="60"/>
      <c r="AG322" s="60"/>
      <c r="AH322" s="60"/>
      <c r="AI322" s="60"/>
      <c r="AJ322" s="60"/>
      <c r="AK322" s="60"/>
      <c r="AL322" s="60"/>
      <c r="AM322" s="60"/>
      <c r="AN322" s="60"/>
      <c r="AO322" s="60"/>
      <c r="AP322" s="60"/>
      <c r="AQ322" s="60"/>
    </row>
    <row r="323" ht="15.75" customHeight="1">
      <c r="B323" s="15"/>
      <c r="C323" s="16"/>
      <c r="D323" s="53"/>
      <c r="E323" s="53"/>
      <c r="G323" s="79"/>
      <c r="H323" s="31"/>
      <c r="J323" s="18"/>
      <c r="N323" s="66"/>
      <c r="O323" s="66"/>
      <c r="P323" s="66"/>
      <c r="Q323" s="66"/>
      <c r="R323" s="34"/>
      <c r="S323" s="34"/>
      <c r="V323" s="55"/>
      <c r="W323" s="55"/>
      <c r="X323" s="56"/>
      <c r="Y323" s="23"/>
      <c r="Z323" s="53"/>
      <c r="AB323" s="59"/>
      <c r="AC323" s="60"/>
      <c r="AD323" s="60"/>
      <c r="AE323" s="60"/>
      <c r="AF323" s="60"/>
      <c r="AG323" s="60"/>
      <c r="AH323" s="60"/>
      <c r="AI323" s="60"/>
      <c r="AJ323" s="60"/>
      <c r="AK323" s="60"/>
      <c r="AL323" s="60"/>
      <c r="AM323" s="60"/>
      <c r="AN323" s="60"/>
      <c r="AO323" s="60"/>
      <c r="AP323" s="60"/>
      <c r="AQ323" s="60"/>
    </row>
    <row r="324" ht="15.75" customHeight="1">
      <c r="B324" s="15"/>
      <c r="C324" s="16"/>
      <c r="D324" s="53"/>
      <c r="E324" s="53"/>
      <c r="G324" s="79"/>
      <c r="H324" s="31"/>
      <c r="J324" s="18"/>
      <c r="N324" s="66"/>
      <c r="O324" s="66"/>
      <c r="P324" s="66"/>
      <c r="Q324" s="66"/>
      <c r="R324" s="34"/>
      <c r="S324" s="34"/>
      <c r="V324" s="55"/>
      <c r="W324" s="55"/>
      <c r="X324" s="56"/>
      <c r="Y324" s="23"/>
      <c r="Z324" s="53"/>
      <c r="AB324" s="59"/>
      <c r="AC324" s="60"/>
      <c r="AD324" s="60"/>
      <c r="AE324" s="60"/>
      <c r="AF324" s="60"/>
      <c r="AG324" s="60"/>
      <c r="AH324" s="60"/>
      <c r="AI324" s="60"/>
      <c r="AJ324" s="60"/>
      <c r="AK324" s="60"/>
      <c r="AL324" s="60"/>
      <c r="AM324" s="60"/>
      <c r="AN324" s="60"/>
      <c r="AO324" s="60"/>
      <c r="AP324" s="60"/>
      <c r="AQ324" s="60"/>
    </row>
    <row r="325" ht="15.75" customHeight="1">
      <c r="B325" s="15"/>
      <c r="C325" s="16"/>
      <c r="D325" s="53"/>
      <c r="E325" s="53"/>
      <c r="G325" s="79"/>
      <c r="H325" s="31"/>
      <c r="J325" s="18"/>
      <c r="N325" s="66"/>
      <c r="O325" s="66"/>
      <c r="P325" s="66"/>
      <c r="Q325" s="66"/>
      <c r="R325" s="34"/>
      <c r="S325" s="34"/>
      <c r="V325" s="55"/>
      <c r="W325" s="55"/>
      <c r="X325" s="56"/>
      <c r="Y325" s="23"/>
      <c r="Z325" s="53"/>
      <c r="AB325" s="59"/>
      <c r="AC325" s="60"/>
      <c r="AD325" s="60"/>
      <c r="AE325" s="60"/>
      <c r="AF325" s="60"/>
      <c r="AG325" s="60"/>
      <c r="AH325" s="60"/>
      <c r="AI325" s="60"/>
      <c r="AJ325" s="60"/>
      <c r="AK325" s="60"/>
      <c r="AL325" s="60"/>
      <c r="AM325" s="60"/>
      <c r="AN325" s="60"/>
      <c r="AO325" s="60"/>
      <c r="AP325" s="60"/>
      <c r="AQ325" s="60"/>
    </row>
    <row r="326" ht="15.75" customHeight="1">
      <c r="B326" s="15"/>
      <c r="C326" s="16"/>
      <c r="D326" s="53"/>
      <c r="E326" s="53"/>
      <c r="G326" s="79"/>
      <c r="H326" s="31"/>
      <c r="J326" s="18"/>
      <c r="N326" s="66"/>
      <c r="O326" s="66"/>
      <c r="P326" s="66"/>
      <c r="Q326" s="66"/>
      <c r="R326" s="34"/>
      <c r="S326" s="34"/>
      <c r="V326" s="55"/>
      <c r="W326" s="55"/>
      <c r="X326" s="56"/>
      <c r="Y326" s="23"/>
      <c r="Z326" s="53"/>
      <c r="AB326" s="59"/>
      <c r="AC326" s="60"/>
      <c r="AD326" s="60"/>
      <c r="AE326" s="60"/>
      <c r="AF326" s="60"/>
      <c r="AG326" s="60"/>
      <c r="AH326" s="60"/>
      <c r="AI326" s="60"/>
      <c r="AJ326" s="60"/>
      <c r="AK326" s="60"/>
      <c r="AL326" s="60"/>
      <c r="AM326" s="60"/>
      <c r="AN326" s="60"/>
      <c r="AO326" s="60"/>
      <c r="AP326" s="60"/>
      <c r="AQ326" s="60"/>
    </row>
    <row r="327" ht="15.75" customHeight="1">
      <c r="B327" s="15"/>
      <c r="C327" s="16"/>
      <c r="D327" s="53"/>
      <c r="E327" s="53"/>
      <c r="G327" s="79"/>
      <c r="H327" s="31"/>
      <c r="J327" s="18"/>
      <c r="N327" s="66"/>
      <c r="O327" s="66"/>
      <c r="P327" s="66"/>
      <c r="Q327" s="66"/>
      <c r="R327" s="34"/>
      <c r="S327" s="34"/>
      <c r="V327" s="55"/>
      <c r="W327" s="55"/>
      <c r="X327" s="56"/>
      <c r="Y327" s="23"/>
      <c r="Z327" s="53"/>
      <c r="AB327" s="59"/>
      <c r="AC327" s="60"/>
      <c r="AD327" s="60"/>
      <c r="AE327" s="60"/>
      <c r="AF327" s="60"/>
      <c r="AG327" s="60"/>
      <c r="AH327" s="60"/>
      <c r="AI327" s="60"/>
      <c r="AJ327" s="60"/>
      <c r="AK327" s="60"/>
      <c r="AL327" s="60"/>
      <c r="AM327" s="60"/>
      <c r="AN327" s="60"/>
      <c r="AO327" s="60"/>
      <c r="AP327" s="60"/>
      <c r="AQ327" s="60"/>
    </row>
    <row r="328" ht="15.75" customHeight="1">
      <c r="B328" s="15"/>
      <c r="C328" s="16"/>
      <c r="D328" s="53"/>
      <c r="E328" s="53"/>
      <c r="G328" s="79"/>
      <c r="H328" s="31"/>
      <c r="J328" s="18"/>
      <c r="N328" s="66"/>
      <c r="O328" s="66"/>
      <c r="P328" s="66"/>
      <c r="Q328" s="66"/>
      <c r="R328" s="34"/>
      <c r="S328" s="34"/>
      <c r="V328" s="55"/>
      <c r="W328" s="55"/>
      <c r="X328" s="56"/>
      <c r="Y328" s="23"/>
      <c r="Z328" s="53"/>
      <c r="AB328" s="59"/>
      <c r="AC328" s="60"/>
      <c r="AD328" s="60"/>
      <c r="AE328" s="60"/>
      <c r="AF328" s="60"/>
      <c r="AG328" s="60"/>
      <c r="AH328" s="60"/>
      <c r="AI328" s="60"/>
      <c r="AJ328" s="60"/>
      <c r="AK328" s="60"/>
      <c r="AL328" s="60"/>
      <c r="AM328" s="60"/>
      <c r="AN328" s="60"/>
      <c r="AO328" s="60"/>
      <c r="AP328" s="60"/>
      <c r="AQ328" s="60"/>
    </row>
    <row r="329" ht="15.75" customHeight="1">
      <c r="B329" s="15"/>
      <c r="C329" s="16"/>
      <c r="D329" s="53"/>
      <c r="E329" s="53"/>
      <c r="G329" s="79"/>
      <c r="H329" s="31"/>
      <c r="J329" s="18"/>
      <c r="N329" s="66"/>
      <c r="O329" s="66"/>
      <c r="P329" s="66"/>
      <c r="Q329" s="66"/>
      <c r="R329" s="34"/>
      <c r="S329" s="34"/>
      <c r="V329" s="55"/>
      <c r="W329" s="55"/>
      <c r="X329" s="56"/>
      <c r="Y329" s="23"/>
      <c r="Z329" s="53"/>
      <c r="AB329" s="59"/>
      <c r="AC329" s="60"/>
      <c r="AD329" s="60"/>
      <c r="AE329" s="60"/>
      <c r="AF329" s="60"/>
      <c r="AG329" s="60"/>
      <c r="AH329" s="60"/>
      <c r="AI329" s="60"/>
      <c r="AJ329" s="60"/>
      <c r="AK329" s="60"/>
      <c r="AL329" s="60"/>
      <c r="AM329" s="60"/>
      <c r="AN329" s="60"/>
      <c r="AO329" s="60"/>
      <c r="AP329" s="60"/>
      <c r="AQ329" s="60"/>
    </row>
    <row r="330" ht="15.75" customHeight="1">
      <c r="B330" s="15"/>
      <c r="C330" s="16"/>
      <c r="D330" s="53"/>
      <c r="E330" s="53"/>
      <c r="G330" s="79"/>
      <c r="H330" s="31"/>
      <c r="J330" s="18"/>
      <c r="N330" s="66"/>
      <c r="O330" s="66"/>
      <c r="P330" s="66"/>
      <c r="Q330" s="66"/>
      <c r="R330" s="34"/>
      <c r="S330" s="34"/>
      <c r="V330" s="55"/>
      <c r="W330" s="55"/>
      <c r="X330" s="56"/>
      <c r="Y330" s="23"/>
      <c r="Z330" s="53"/>
      <c r="AB330" s="59"/>
      <c r="AC330" s="60"/>
      <c r="AD330" s="60"/>
      <c r="AE330" s="60"/>
      <c r="AF330" s="60"/>
      <c r="AG330" s="60"/>
      <c r="AH330" s="60"/>
      <c r="AI330" s="60"/>
      <c r="AJ330" s="60"/>
      <c r="AK330" s="60"/>
      <c r="AL330" s="60"/>
      <c r="AM330" s="60"/>
      <c r="AN330" s="60"/>
      <c r="AO330" s="60"/>
      <c r="AP330" s="60"/>
      <c r="AQ330" s="60"/>
    </row>
    <row r="331" ht="15.75" customHeight="1">
      <c r="B331" s="15"/>
      <c r="C331" s="16"/>
      <c r="D331" s="53"/>
      <c r="E331" s="53"/>
      <c r="G331" s="79"/>
      <c r="H331" s="31"/>
      <c r="J331" s="18"/>
      <c r="N331" s="66"/>
      <c r="O331" s="66"/>
      <c r="P331" s="66"/>
      <c r="Q331" s="66"/>
      <c r="R331" s="34"/>
      <c r="S331" s="34"/>
      <c r="V331" s="55"/>
      <c r="W331" s="55"/>
      <c r="X331" s="56"/>
      <c r="Y331" s="23"/>
      <c r="Z331" s="53"/>
      <c r="AB331" s="59"/>
      <c r="AC331" s="60"/>
      <c r="AD331" s="60"/>
      <c r="AE331" s="60"/>
      <c r="AF331" s="60"/>
      <c r="AG331" s="60"/>
      <c r="AH331" s="60"/>
      <c r="AI331" s="60"/>
      <c r="AJ331" s="60"/>
      <c r="AK331" s="60"/>
      <c r="AL331" s="60"/>
      <c r="AM331" s="60"/>
      <c r="AN331" s="60"/>
      <c r="AO331" s="60"/>
      <c r="AP331" s="60"/>
      <c r="AQ331" s="60"/>
    </row>
    <row r="332" ht="15.75" customHeight="1">
      <c r="B332" s="15"/>
      <c r="C332" s="16"/>
      <c r="D332" s="53"/>
      <c r="E332" s="53"/>
      <c r="G332" s="79"/>
      <c r="H332" s="31"/>
      <c r="J332" s="18"/>
      <c r="N332" s="66"/>
      <c r="O332" s="66"/>
      <c r="P332" s="66"/>
      <c r="Q332" s="66"/>
      <c r="R332" s="34"/>
      <c r="S332" s="34"/>
      <c r="V332" s="55"/>
      <c r="W332" s="55"/>
      <c r="X332" s="56"/>
      <c r="Y332" s="23"/>
      <c r="Z332" s="53"/>
      <c r="AB332" s="59"/>
      <c r="AC332" s="60"/>
      <c r="AD332" s="60"/>
      <c r="AE332" s="60"/>
      <c r="AF332" s="60"/>
      <c r="AG332" s="60"/>
      <c r="AH332" s="60"/>
      <c r="AI332" s="60"/>
      <c r="AJ332" s="60"/>
      <c r="AK332" s="60"/>
      <c r="AL332" s="60"/>
      <c r="AM332" s="60"/>
      <c r="AN332" s="60"/>
      <c r="AO332" s="60"/>
      <c r="AP332" s="60"/>
      <c r="AQ332" s="60"/>
    </row>
    <row r="333" ht="15.75" customHeight="1">
      <c r="B333" s="15"/>
      <c r="C333" s="16"/>
      <c r="D333" s="53"/>
      <c r="E333" s="53"/>
      <c r="G333" s="79"/>
      <c r="H333" s="31"/>
      <c r="J333" s="18"/>
      <c r="N333" s="66"/>
      <c r="O333" s="66"/>
      <c r="P333" s="66"/>
      <c r="Q333" s="66"/>
      <c r="R333" s="34"/>
      <c r="S333" s="34"/>
      <c r="V333" s="55"/>
      <c r="W333" s="55"/>
      <c r="X333" s="56"/>
      <c r="Y333" s="23"/>
      <c r="Z333" s="53"/>
      <c r="AB333" s="59"/>
      <c r="AC333" s="60"/>
      <c r="AD333" s="60"/>
      <c r="AE333" s="60"/>
      <c r="AF333" s="60"/>
      <c r="AG333" s="60"/>
      <c r="AH333" s="60"/>
      <c r="AI333" s="60"/>
      <c r="AJ333" s="60"/>
      <c r="AK333" s="60"/>
      <c r="AL333" s="60"/>
      <c r="AM333" s="60"/>
      <c r="AN333" s="60"/>
      <c r="AO333" s="60"/>
      <c r="AP333" s="60"/>
      <c r="AQ333" s="60"/>
    </row>
    <row r="334" ht="15.75" customHeight="1">
      <c r="B334" s="15"/>
      <c r="C334" s="16"/>
      <c r="D334" s="53"/>
      <c r="E334" s="53"/>
      <c r="G334" s="79"/>
      <c r="H334" s="31"/>
      <c r="J334" s="18"/>
      <c r="N334" s="66"/>
      <c r="O334" s="66"/>
      <c r="P334" s="66"/>
      <c r="Q334" s="66"/>
      <c r="R334" s="34"/>
      <c r="S334" s="34"/>
      <c r="V334" s="55"/>
      <c r="W334" s="55"/>
      <c r="X334" s="56"/>
      <c r="Y334" s="23"/>
      <c r="Z334" s="53"/>
      <c r="AB334" s="59"/>
      <c r="AC334" s="60"/>
      <c r="AD334" s="60"/>
      <c r="AE334" s="60"/>
      <c r="AF334" s="60"/>
      <c r="AG334" s="60"/>
      <c r="AH334" s="60"/>
      <c r="AI334" s="60"/>
      <c r="AJ334" s="60"/>
      <c r="AK334" s="60"/>
      <c r="AL334" s="60"/>
      <c r="AM334" s="60"/>
      <c r="AN334" s="60"/>
      <c r="AO334" s="60"/>
      <c r="AP334" s="60"/>
      <c r="AQ334" s="60"/>
    </row>
    <row r="335" ht="15.75" customHeight="1">
      <c r="B335" s="15"/>
      <c r="C335" s="16"/>
      <c r="D335" s="53"/>
      <c r="E335" s="53"/>
      <c r="G335" s="79"/>
      <c r="H335" s="31"/>
      <c r="J335" s="18"/>
      <c r="N335" s="66"/>
      <c r="O335" s="66"/>
      <c r="P335" s="66"/>
      <c r="Q335" s="66"/>
      <c r="R335" s="34"/>
      <c r="S335" s="34"/>
      <c r="V335" s="55"/>
      <c r="W335" s="55"/>
      <c r="X335" s="56"/>
      <c r="Y335" s="23"/>
      <c r="Z335" s="53"/>
      <c r="AB335" s="59"/>
      <c r="AC335" s="60"/>
      <c r="AD335" s="60"/>
      <c r="AE335" s="60"/>
      <c r="AF335" s="60"/>
      <c r="AG335" s="60"/>
      <c r="AH335" s="60"/>
      <c r="AI335" s="60"/>
      <c r="AJ335" s="60"/>
      <c r="AK335" s="60"/>
      <c r="AL335" s="60"/>
      <c r="AM335" s="60"/>
      <c r="AN335" s="60"/>
      <c r="AO335" s="60"/>
      <c r="AP335" s="60"/>
      <c r="AQ335" s="60"/>
    </row>
    <row r="336" ht="15.75" customHeight="1">
      <c r="B336" s="15"/>
      <c r="C336" s="16"/>
      <c r="D336" s="53"/>
      <c r="E336" s="53"/>
      <c r="G336" s="79"/>
      <c r="H336" s="31"/>
      <c r="J336" s="18"/>
      <c r="N336" s="66"/>
      <c r="O336" s="66"/>
      <c r="P336" s="66"/>
      <c r="Q336" s="66"/>
      <c r="R336" s="34"/>
      <c r="S336" s="34"/>
      <c r="V336" s="55"/>
      <c r="W336" s="55"/>
      <c r="X336" s="56"/>
      <c r="Y336" s="23"/>
      <c r="Z336" s="53"/>
      <c r="AB336" s="59"/>
      <c r="AC336" s="60"/>
      <c r="AD336" s="60"/>
      <c r="AE336" s="60"/>
      <c r="AF336" s="60"/>
      <c r="AG336" s="60"/>
      <c r="AH336" s="60"/>
      <c r="AI336" s="60"/>
      <c r="AJ336" s="60"/>
      <c r="AK336" s="60"/>
      <c r="AL336" s="60"/>
      <c r="AM336" s="60"/>
      <c r="AN336" s="60"/>
      <c r="AO336" s="60"/>
      <c r="AP336" s="60"/>
      <c r="AQ336" s="60"/>
    </row>
    <row r="337" ht="15.75" customHeight="1">
      <c r="B337" s="15"/>
      <c r="C337" s="16"/>
      <c r="D337" s="53"/>
      <c r="E337" s="53"/>
      <c r="G337" s="79"/>
      <c r="H337" s="31"/>
      <c r="J337" s="18"/>
      <c r="N337" s="66"/>
      <c r="O337" s="66"/>
      <c r="P337" s="66"/>
      <c r="Q337" s="66"/>
      <c r="R337" s="34"/>
      <c r="S337" s="34"/>
      <c r="V337" s="55"/>
      <c r="W337" s="55"/>
      <c r="X337" s="56"/>
      <c r="Y337" s="23"/>
      <c r="Z337" s="53"/>
      <c r="AB337" s="59"/>
      <c r="AC337" s="60"/>
      <c r="AD337" s="60"/>
      <c r="AE337" s="60"/>
      <c r="AF337" s="60"/>
      <c r="AG337" s="60"/>
      <c r="AH337" s="60"/>
      <c r="AI337" s="60"/>
      <c r="AJ337" s="60"/>
      <c r="AK337" s="60"/>
      <c r="AL337" s="60"/>
      <c r="AM337" s="60"/>
      <c r="AN337" s="60"/>
      <c r="AO337" s="60"/>
      <c r="AP337" s="60"/>
      <c r="AQ337" s="60"/>
    </row>
    <row r="338" ht="15.75" customHeight="1">
      <c r="B338" s="15"/>
      <c r="C338" s="16"/>
      <c r="D338" s="53"/>
      <c r="E338" s="53"/>
      <c r="G338" s="79"/>
      <c r="H338" s="31"/>
      <c r="J338" s="18"/>
      <c r="N338" s="66"/>
      <c r="O338" s="66"/>
      <c r="P338" s="66"/>
      <c r="Q338" s="66"/>
      <c r="R338" s="34"/>
      <c r="S338" s="34"/>
      <c r="V338" s="55"/>
      <c r="W338" s="55"/>
      <c r="X338" s="56"/>
      <c r="Y338" s="23"/>
      <c r="Z338" s="53"/>
      <c r="AB338" s="59"/>
      <c r="AC338" s="60"/>
      <c r="AD338" s="60"/>
      <c r="AE338" s="60"/>
      <c r="AF338" s="60"/>
      <c r="AG338" s="60"/>
      <c r="AH338" s="60"/>
      <c r="AI338" s="60"/>
      <c r="AJ338" s="60"/>
      <c r="AK338" s="60"/>
      <c r="AL338" s="60"/>
      <c r="AM338" s="60"/>
      <c r="AN338" s="60"/>
      <c r="AO338" s="60"/>
      <c r="AP338" s="60"/>
      <c r="AQ338" s="60"/>
    </row>
    <row r="339" ht="15.75" customHeight="1">
      <c r="B339" s="15"/>
      <c r="C339" s="16"/>
      <c r="D339" s="53"/>
      <c r="E339" s="53"/>
      <c r="G339" s="79"/>
      <c r="H339" s="31"/>
      <c r="J339" s="18"/>
      <c r="N339" s="66"/>
      <c r="O339" s="66"/>
      <c r="P339" s="66"/>
      <c r="Q339" s="66"/>
      <c r="R339" s="34"/>
      <c r="S339" s="34"/>
      <c r="V339" s="55"/>
      <c r="W339" s="55"/>
      <c r="X339" s="56"/>
      <c r="Y339" s="23"/>
      <c r="Z339" s="53"/>
      <c r="AB339" s="59"/>
      <c r="AC339" s="60"/>
      <c r="AD339" s="60"/>
      <c r="AE339" s="60"/>
      <c r="AF339" s="60"/>
      <c r="AG339" s="60"/>
      <c r="AH339" s="60"/>
      <c r="AI339" s="60"/>
      <c r="AJ339" s="60"/>
      <c r="AK339" s="60"/>
      <c r="AL339" s="60"/>
      <c r="AM339" s="60"/>
      <c r="AN339" s="60"/>
      <c r="AO339" s="60"/>
      <c r="AP339" s="60"/>
      <c r="AQ339" s="60"/>
    </row>
    <row r="340" ht="15.75" customHeight="1">
      <c r="B340" s="15"/>
      <c r="C340" s="16"/>
      <c r="D340" s="53"/>
      <c r="E340" s="53"/>
      <c r="G340" s="79"/>
      <c r="H340" s="31"/>
      <c r="J340" s="18"/>
      <c r="N340" s="66"/>
      <c r="O340" s="66"/>
      <c r="P340" s="66"/>
      <c r="Q340" s="66"/>
      <c r="R340" s="34"/>
      <c r="S340" s="34"/>
      <c r="V340" s="55"/>
      <c r="W340" s="55"/>
      <c r="X340" s="56"/>
      <c r="Y340" s="23"/>
      <c r="Z340" s="53"/>
      <c r="AB340" s="59"/>
      <c r="AC340" s="60"/>
      <c r="AD340" s="60"/>
      <c r="AE340" s="60"/>
      <c r="AF340" s="60"/>
      <c r="AG340" s="60"/>
      <c r="AH340" s="60"/>
      <c r="AI340" s="60"/>
      <c r="AJ340" s="60"/>
      <c r="AK340" s="60"/>
      <c r="AL340" s="60"/>
      <c r="AM340" s="60"/>
      <c r="AN340" s="60"/>
      <c r="AO340" s="60"/>
      <c r="AP340" s="60"/>
      <c r="AQ340" s="60"/>
    </row>
    <row r="341" ht="15.75" customHeight="1">
      <c r="B341" s="15"/>
      <c r="C341" s="16"/>
      <c r="D341" s="53"/>
      <c r="E341" s="53"/>
      <c r="G341" s="79"/>
      <c r="H341" s="31"/>
      <c r="J341" s="18"/>
      <c r="N341" s="66"/>
      <c r="O341" s="66"/>
      <c r="P341" s="66"/>
      <c r="Q341" s="66"/>
      <c r="R341" s="34"/>
      <c r="S341" s="34"/>
      <c r="V341" s="55"/>
      <c r="W341" s="55"/>
      <c r="X341" s="56"/>
      <c r="Y341" s="23"/>
      <c r="Z341" s="53"/>
      <c r="AB341" s="59"/>
      <c r="AC341" s="60"/>
      <c r="AD341" s="60"/>
      <c r="AE341" s="60"/>
      <c r="AF341" s="60"/>
      <c r="AG341" s="60"/>
      <c r="AH341" s="60"/>
      <c r="AI341" s="60"/>
      <c r="AJ341" s="60"/>
      <c r="AK341" s="60"/>
      <c r="AL341" s="60"/>
      <c r="AM341" s="60"/>
      <c r="AN341" s="60"/>
      <c r="AO341" s="60"/>
      <c r="AP341" s="60"/>
      <c r="AQ341" s="60"/>
    </row>
    <row r="342" ht="15.75" customHeight="1">
      <c r="B342" s="15"/>
      <c r="C342" s="16"/>
      <c r="D342" s="53"/>
      <c r="E342" s="53"/>
      <c r="G342" s="79"/>
      <c r="H342" s="31"/>
      <c r="J342" s="18"/>
      <c r="N342" s="66"/>
      <c r="O342" s="66"/>
      <c r="P342" s="66"/>
      <c r="Q342" s="66"/>
      <c r="R342" s="34"/>
      <c r="S342" s="34"/>
      <c r="V342" s="55"/>
      <c r="W342" s="55"/>
      <c r="X342" s="56"/>
      <c r="Y342" s="23"/>
      <c r="Z342" s="53"/>
      <c r="AB342" s="59"/>
      <c r="AC342" s="60"/>
      <c r="AD342" s="60"/>
      <c r="AE342" s="60"/>
      <c r="AF342" s="60"/>
      <c r="AG342" s="60"/>
      <c r="AH342" s="60"/>
      <c r="AI342" s="60"/>
      <c r="AJ342" s="60"/>
      <c r="AK342" s="60"/>
      <c r="AL342" s="60"/>
      <c r="AM342" s="60"/>
      <c r="AN342" s="60"/>
      <c r="AO342" s="60"/>
      <c r="AP342" s="60"/>
      <c r="AQ342" s="60"/>
    </row>
    <row r="343" ht="15.75" customHeight="1">
      <c r="B343" s="15"/>
      <c r="C343" s="16"/>
      <c r="D343" s="53"/>
      <c r="E343" s="53"/>
      <c r="G343" s="79"/>
      <c r="H343" s="31"/>
      <c r="J343" s="18"/>
      <c r="N343" s="66"/>
      <c r="O343" s="66"/>
      <c r="P343" s="66"/>
      <c r="Q343" s="66"/>
      <c r="R343" s="34"/>
      <c r="S343" s="34"/>
      <c r="V343" s="55"/>
      <c r="W343" s="55"/>
      <c r="X343" s="56"/>
      <c r="Y343" s="23"/>
      <c r="Z343" s="53"/>
      <c r="AB343" s="59"/>
      <c r="AC343" s="60"/>
      <c r="AD343" s="60"/>
      <c r="AE343" s="60"/>
      <c r="AF343" s="60"/>
      <c r="AG343" s="60"/>
      <c r="AH343" s="60"/>
      <c r="AI343" s="60"/>
      <c r="AJ343" s="60"/>
      <c r="AK343" s="60"/>
      <c r="AL343" s="60"/>
      <c r="AM343" s="60"/>
      <c r="AN343" s="60"/>
      <c r="AO343" s="60"/>
      <c r="AP343" s="60"/>
      <c r="AQ343" s="60"/>
    </row>
    <row r="344" ht="15.75" customHeight="1">
      <c r="B344" s="15"/>
      <c r="C344" s="16"/>
      <c r="D344" s="53"/>
      <c r="E344" s="53"/>
      <c r="G344" s="79"/>
      <c r="H344" s="31"/>
      <c r="J344" s="18"/>
      <c r="N344" s="66"/>
      <c r="O344" s="66"/>
      <c r="P344" s="66"/>
      <c r="Q344" s="66"/>
      <c r="R344" s="34"/>
      <c r="S344" s="34"/>
      <c r="V344" s="55"/>
      <c r="W344" s="55"/>
      <c r="X344" s="56"/>
      <c r="Y344" s="23"/>
      <c r="Z344" s="53"/>
      <c r="AB344" s="59"/>
      <c r="AC344" s="60"/>
      <c r="AD344" s="60"/>
      <c r="AE344" s="60"/>
      <c r="AF344" s="60"/>
      <c r="AG344" s="60"/>
      <c r="AH344" s="60"/>
      <c r="AI344" s="60"/>
      <c r="AJ344" s="60"/>
      <c r="AK344" s="60"/>
      <c r="AL344" s="60"/>
      <c r="AM344" s="60"/>
      <c r="AN344" s="60"/>
      <c r="AO344" s="60"/>
      <c r="AP344" s="60"/>
      <c r="AQ344" s="60"/>
    </row>
    <row r="345" ht="15.75" customHeight="1">
      <c r="B345" s="15"/>
      <c r="C345" s="16"/>
      <c r="D345" s="53"/>
      <c r="E345" s="53"/>
      <c r="G345" s="79"/>
      <c r="H345" s="31"/>
      <c r="J345" s="18"/>
      <c r="N345" s="66"/>
      <c r="O345" s="66"/>
      <c r="P345" s="66"/>
      <c r="Q345" s="66"/>
      <c r="R345" s="34"/>
      <c r="S345" s="34"/>
      <c r="V345" s="55"/>
      <c r="W345" s="55"/>
      <c r="X345" s="56"/>
      <c r="Y345" s="23"/>
      <c r="Z345" s="53"/>
      <c r="AB345" s="59"/>
      <c r="AC345" s="60"/>
      <c r="AD345" s="60"/>
      <c r="AE345" s="60"/>
      <c r="AF345" s="60"/>
      <c r="AG345" s="60"/>
      <c r="AH345" s="60"/>
      <c r="AI345" s="60"/>
      <c r="AJ345" s="60"/>
      <c r="AK345" s="60"/>
      <c r="AL345" s="60"/>
      <c r="AM345" s="60"/>
      <c r="AN345" s="60"/>
      <c r="AO345" s="60"/>
      <c r="AP345" s="60"/>
      <c r="AQ345" s="60"/>
    </row>
    <row r="346" ht="15.75" customHeight="1">
      <c r="B346" s="15"/>
      <c r="C346" s="16"/>
      <c r="D346" s="53"/>
      <c r="E346" s="53"/>
      <c r="G346" s="79"/>
      <c r="H346" s="31"/>
      <c r="J346" s="18"/>
      <c r="N346" s="66"/>
      <c r="O346" s="66"/>
      <c r="P346" s="66"/>
      <c r="Q346" s="66"/>
      <c r="R346" s="34"/>
      <c r="S346" s="34"/>
      <c r="V346" s="55"/>
      <c r="W346" s="55"/>
      <c r="X346" s="56"/>
      <c r="Y346" s="23"/>
      <c r="Z346" s="53"/>
      <c r="AB346" s="59"/>
      <c r="AC346" s="60"/>
      <c r="AD346" s="60"/>
      <c r="AE346" s="60"/>
      <c r="AF346" s="60"/>
      <c r="AG346" s="60"/>
      <c r="AH346" s="60"/>
      <c r="AI346" s="60"/>
      <c r="AJ346" s="60"/>
      <c r="AK346" s="60"/>
      <c r="AL346" s="60"/>
      <c r="AM346" s="60"/>
      <c r="AN346" s="60"/>
      <c r="AO346" s="60"/>
      <c r="AP346" s="60"/>
      <c r="AQ346" s="60"/>
    </row>
    <row r="347" ht="15.75" customHeight="1">
      <c r="B347" s="15"/>
      <c r="C347" s="16"/>
      <c r="D347" s="53"/>
      <c r="E347" s="53"/>
      <c r="G347" s="79"/>
      <c r="H347" s="31"/>
      <c r="J347" s="18"/>
      <c r="N347" s="66"/>
      <c r="O347" s="66"/>
      <c r="P347" s="66"/>
      <c r="Q347" s="66"/>
      <c r="R347" s="34"/>
      <c r="S347" s="34"/>
      <c r="V347" s="55"/>
      <c r="W347" s="55"/>
      <c r="X347" s="56"/>
      <c r="Y347" s="23"/>
      <c r="Z347" s="53"/>
      <c r="AB347" s="59"/>
      <c r="AC347" s="60"/>
      <c r="AD347" s="60"/>
      <c r="AE347" s="60"/>
      <c r="AF347" s="60"/>
      <c r="AG347" s="60"/>
      <c r="AH347" s="60"/>
      <c r="AI347" s="60"/>
      <c r="AJ347" s="60"/>
      <c r="AK347" s="60"/>
      <c r="AL347" s="60"/>
      <c r="AM347" s="60"/>
      <c r="AN347" s="60"/>
      <c r="AO347" s="60"/>
      <c r="AP347" s="60"/>
      <c r="AQ347" s="60"/>
    </row>
    <row r="348" ht="15.75" customHeight="1">
      <c r="B348" s="15"/>
      <c r="C348" s="16"/>
      <c r="D348" s="53"/>
      <c r="E348" s="53"/>
      <c r="G348" s="79"/>
      <c r="H348" s="31"/>
      <c r="J348" s="18"/>
      <c r="N348" s="66"/>
      <c r="O348" s="66"/>
      <c r="P348" s="66"/>
      <c r="Q348" s="66"/>
      <c r="R348" s="34"/>
      <c r="S348" s="34"/>
      <c r="V348" s="55"/>
      <c r="W348" s="55"/>
      <c r="X348" s="56"/>
      <c r="Y348" s="23"/>
      <c r="Z348" s="53"/>
      <c r="AB348" s="59"/>
      <c r="AC348" s="60"/>
      <c r="AD348" s="60"/>
      <c r="AE348" s="60"/>
      <c r="AF348" s="60"/>
      <c r="AG348" s="60"/>
      <c r="AH348" s="60"/>
      <c r="AI348" s="60"/>
      <c r="AJ348" s="60"/>
      <c r="AK348" s="60"/>
      <c r="AL348" s="60"/>
      <c r="AM348" s="60"/>
      <c r="AN348" s="60"/>
      <c r="AO348" s="60"/>
      <c r="AP348" s="60"/>
      <c r="AQ348" s="60"/>
    </row>
    <row r="349" ht="15.75" customHeight="1">
      <c r="B349" s="15"/>
      <c r="C349" s="16"/>
      <c r="D349" s="53"/>
      <c r="E349" s="53"/>
      <c r="G349" s="79"/>
      <c r="H349" s="31"/>
      <c r="J349" s="18"/>
      <c r="N349" s="66"/>
      <c r="O349" s="66"/>
      <c r="P349" s="66"/>
      <c r="Q349" s="66"/>
      <c r="R349" s="34"/>
      <c r="S349" s="34"/>
      <c r="V349" s="55"/>
      <c r="W349" s="55"/>
      <c r="X349" s="56"/>
      <c r="Y349" s="23"/>
      <c r="Z349" s="53"/>
      <c r="AB349" s="59"/>
      <c r="AC349" s="60"/>
      <c r="AD349" s="60"/>
      <c r="AE349" s="60"/>
      <c r="AF349" s="60"/>
      <c r="AG349" s="60"/>
      <c r="AH349" s="60"/>
      <c r="AI349" s="60"/>
      <c r="AJ349" s="60"/>
      <c r="AK349" s="60"/>
      <c r="AL349" s="60"/>
      <c r="AM349" s="60"/>
      <c r="AN349" s="60"/>
      <c r="AO349" s="60"/>
      <c r="AP349" s="60"/>
      <c r="AQ349" s="60"/>
    </row>
    <row r="350" ht="15.75" customHeight="1">
      <c r="B350" s="15"/>
      <c r="C350" s="16"/>
      <c r="D350" s="53"/>
      <c r="E350" s="53"/>
      <c r="G350" s="79"/>
      <c r="H350" s="31"/>
      <c r="J350" s="18"/>
      <c r="N350" s="66"/>
      <c r="O350" s="66"/>
      <c r="P350" s="66"/>
      <c r="Q350" s="66"/>
      <c r="R350" s="34"/>
      <c r="S350" s="34"/>
      <c r="V350" s="55"/>
      <c r="W350" s="55"/>
      <c r="X350" s="56"/>
      <c r="Y350" s="23"/>
      <c r="Z350" s="53"/>
      <c r="AB350" s="59"/>
      <c r="AC350" s="60"/>
      <c r="AD350" s="60"/>
      <c r="AE350" s="60"/>
      <c r="AF350" s="60"/>
      <c r="AG350" s="60"/>
      <c r="AH350" s="60"/>
      <c r="AI350" s="60"/>
      <c r="AJ350" s="60"/>
      <c r="AK350" s="60"/>
      <c r="AL350" s="60"/>
      <c r="AM350" s="60"/>
      <c r="AN350" s="60"/>
      <c r="AO350" s="60"/>
      <c r="AP350" s="60"/>
      <c r="AQ350" s="60"/>
    </row>
    <row r="351" ht="15.75" customHeight="1">
      <c r="B351" s="15"/>
      <c r="C351" s="16"/>
      <c r="D351" s="53"/>
      <c r="E351" s="53"/>
      <c r="G351" s="79"/>
      <c r="H351" s="31"/>
      <c r="J351" s="18"/>
      <c r="N351" s="66"/>
      <c r="O351" s="66"/>
      <c r="P351" s="66"/>
      <c r="Q351" s="66"/>
      <c r="R351" s="34"/>
      <c r="S351" s="34"/>
      <c r="V351" s="55"/>
      <c r="W351" s="55"/>
      <c r="X351" s="56"/>
      <c r="Y351" s="23"/>
      <c r="Z351" s="53"/>
      <c r="AB351" s="59"/>
      <c r="AC351" s="60"/>
      <c r="AD351" s="60"/>
      <c r="AE351" s="60"/>
      <c r="AF351" s="60"/>
      <c r="AG351" s="60"/>
      <c r="AH351" s="60"/>
      <c r="AI351" s="60"/>
      <c r="AJ351" s="60"/>
      <c r="AK351" s="60"/>
      <c r="AL351" s="60"/>
      <c r="AM351" s="60"/>
      <c r="AN351" s="60"/>
      <c r="AO351" s="60"/>
      <c r="AP351" s="60"/>
      <c r="AQ351" s="60"/>
    </row>
    <row r="352" ht="15.75" customHeight="1">
      <c r="B352" s="15"/>
      <c r="C352" s="16"/>
      <c r="D352" s="53"/>
      <c r="E352" s="53"/>
      <c r="G352" s="79"/>
      <c r="H352" s="31"/>
      <c r="J352" s="18"/>
      <c r="N352" s="66"/>
      <c r="O352" s="66"/>
      <c r="P352" s="66"/>
      <c r="Q352" s="66"/>
      <c r="R352" s="34"/>
      <c r="S352" s="34"/>
      <c r="V352" s="55"/>
      <c r="W352" s="55"/>
      <c r="X352" s="56"/>
      <c r="Y352" s="23"/>
      <c r="Z352" s="53"/>
      <c r="AB352" s="59"/>
      <c r="AC352" s="60"/>
      <c r="AD352" s="60"/>
      <c r="AE352" s="60"/>
      <c r="AF352" s="60"/>
      <c r="AG352" s="60"/>
      <c r="AH352" s="60"/>
      <c r="AI352" s="60"/>
      <c r="AJ352" s="60"/>
      <c r="AK352" s="60"/>
      <c r="AL352" s="60"/>
      <c r="AM352" s="60"/>
      <c r="AN352" s="60"/>
      <c r="AO352" s="60"/>
      <c r="AP352" s="60"/>
      <c r="AQ352" s="60"/>
    </row>
    <row r="353" ht="15.75" customHeight="1">
      <c r="B353" s="15"/>
      <c r="C353" s="16"/>
      <c r="D353" s="53"/>
      <c r="E353" s="53"/>
      <c r="G353" s="79"/>
      <c r="H353" s="31"/>
      <c r="J353" s="18"/>
      <c r="N353" s="66"/>
      <c r="O353" s="66"/>
      <c r="P353" s="66"/>
      <c r="Q353" s="66"/>
      <c r="R353" s="34"/>
      <c r="S353" s="34"/>
      <c r="V353" s="55"/>
      <c r="W353" s="55"/>
      <c r="X353" s="56"/>
      <c r="Y353" s="23"/>
      <c r="Z353" s="53"/>
      <c r="AB353" s="59"/>
      <c r="AC353" s="60"/>
      <c r="AD353" s="60"/>
      <c r="AE353" s="60"/>
      <c r="AF353" s="60"/>
      <c r="AG353" s="60"/>
      <c r="AH353" s="60"/>
      <c r="AI353" s="60"/>
      <c r="AJ353" s="60"/>
      <c r="AK353" s="60"/>
      <c r="AL353" s="60"/>
      <c r="AM353" s="60"/>
      <c r="AN353" s="60"/>
      <c r="AO353" s="60"/>
      <c r="AP353" s="60"/>
      <c r="AQ353" s="60"/>
    </row>
    <row r="354" ht="15.75" customHeight="1">
      <c r="B354" s="15"/>
      <c r="C354" s="16"/>
      <c r="D354" s="53"/>
      <c r="E354" s="53"/>
      <c r="G354" s="79"/>
      <c r="H354" s="31"/>
      <c r="J354" s="18"/>
      <c r="N354" s="66"/>
      <c r="O354" s="66"/>
      <c r="P354" s="66"/>
      <c r="Q354" s="66"/>
      <c r="R354" s="34"/>
      <c r="S354" s="34"/>
      <c r="V354" s="55"/>
      <c r="W354" s="55"/>
      <c r="X354" s="56"/>
      <c r="Y354" s="23"/>
      <c r="Z354" s="53"/>
      <c r="AB354" s="59"/>
      <c r="AC354" s="60"/>
      <c r="AD354" s="60"/>
      <c r="AE354" s="60"/>
      <c r="AF354" s="60"/>
      <c r="AG354" s="60"/>
      <c r="AH354" s="60"/>
      <c r="AI354" s="60"/>
      <c r="AJ354" s="60"/>
      <c r="AK354" s="60"/>
      <c r="AL354" s="60"/>
      <c r="AM354" s="60"/>
      <c r="AN354" s="60"/>
      <c r="AO354" s="60"/>
      <c r="AP354" s="60"/>
      <c r="AQ354" s="60"/>
    </row>
    <row r="355" ht="15.75" customHeight="1">
      <c r="B355" s="15"/>
      <c r="C355" s="16"/>
      <c r="D355" s="53"/>
      <c r="E355" s="53"/>
      <c r="G355" s="79"/>
      <c r="H355" s="31"/>
      <c r="J355" s="18"/>
      <c r="N355" s="66"/>
      <c r="O355" s="66"/>
      <c r="P355" s="66"/>
      <c r="Q355" s="66"/>
      <c r="R355" s="34"/>
      <c r="S355" s="34"/>
      <c r="V355" s="55"/>
      <c r="W355" s="55"/>
      <c r="X355" s="56"/>
      <c r="Y355" s="23"/>
      <c r="Z355" s="53"/>
      <c r="AB355" s="59"/>
      <c r="AC355" s="60"/>
      <c r="AD355" s="60"/>
      <c r="AE355" s="60"/>
      <c r="AF355" s="60"/>
      <c r="AG355" s="60"/>
      <c r="AH355" s="60"/>
      <c r="AI355" s="60"/>
      <c r="AJ355" s="60"/>
      <c r="AK355" s="60"/>
      <c r="AL355" s="60"/>
      <c r="AM355" s="60"/>
      <c r="AN355" s="60"/>
      <c r="AO355" s="60"/>
      <c r="AP355" s="60"/>
      <c r="AQ355" s="60"/>
    </row>
    <row r="356" ht="15.75" customHeight="1">
      <c r="B356" s="15"/>
      <c r="C356" s="16"/>
      <c r="D356" s="53"/>
      <c r="E356" s="53"/>
      <c r="G356" s="79"/>
      <c r="H356" s="31"/>
      <c r="J356" s="18"/>
      <c r="N356" s="66"/>
      <c r="O356" s="66"/>
      <c r="P356" s="66"/>
      <c r="Q356" s="66"/>
      <c r="R356" s="34"/>
      <c r="S356" s="34"/>
      <c r="V356" s="55"/>
      <c r="W356" s="55"/>
      <c r="X356" s="56"/>
      <c r="Y356" s="23"/>
      <c r="Z356" s="53"/>
      <c r="AB356" s="59"/>
      <c r="AC356" s="60"/>
      <c r="AD356" s="60"/>
      <c r="AE356" s="60"/>
      <c r="AF356" s="60"/>
      <c r="AG356" s="60"/>
      <c r="AH356" s="60"/>
      <c r="AI356" s="60"/>
      <c r="AJ356" s="60"/>
      <c r="AK356" s="60"/>
      <c r="AL356" s="60"/>
      <c r="AM356" s="60"/>
      <c r="AN356" s="60"/>
      <c r="AO356" s="60"/>
      <c r="AP356" s="60"/>
      <c r="AQ356" s="60"/>
    </row>
    <row r="357" ht="15.75" customHeight="1">
      <c r="B357" s="15"/>
      <c r="C357" s="16"/>
      <c r="D357" s="53"/>
      <c r="E357" s="53"/>
      <c r="G357" s="79"/>
      <c r="H357" s="31"/>
      <c r="J357" s="18"/>
      <c r="N357" s="66"/>
      <c r="O357" s="66"/>
      <c r="P357" s="66"/>
      <c r="Q357" s="66"/>
      <c r="R357" s="34"/>
      <c r="S357" s="34"/>
      <c r="V357" s="55"/>
      <c r="W357" s="55"/>
      <c r="X357" s="56"/>
      <c r="Y357" s="23"/>
      <c r="Z357" s="53"/>
      <c r="AB357" s="59"/>
      <c r="AC357" s="60"/>
      <c r="AD357" s="60"/>
      <c r="AE357" s="60"/>
      <c r="AF357" s="60"/>
      <c r="AG357" s="60"/>
      <c r="AH357" s="60"/>
      <c r="AI357" s="60"/>
      <c r="AJ357" s="60"/>
      <c r="AK357" s="60"/>
      <c r="AL357" s="60"/>
      <c r="AM357" s="60"/>
      <c r="AN357" s="60"/>
      <c r="AO357" s="60"/>
      <c r="AP357" s="60"/>
      <c r="AQ357" s="60"/>
    </row>
    <row r="358" ht="15.75" customHeight="1">
      <c r="B358" s="15"/>
      <c r="C358" s="16"/>
      <c r="D358" s="53"/>
      <c r="E358" s="53"/>
      <c r="G358" s="79"/>
      <c r="H358" s="31"/>
      <c r="J358" s="18"/>
      <c r="N358" s="66"/>
      <c r="O358" s="66"/>
      <c r="P358" s="66"/>
      <c r="Q358" s="66"/>
      <c r="R358" s="34"/>
      <c r="S358" s="34"/>
      <c r="V358" s="55"/>
      <c r="W358" s="55"/>
      <c r="X358" s="56"/>
      <c r="Y358" s="23"/>
      <c r="Z358" s="53"/>
      <c r="AB358" s="59"/>
      <c r="AC358" s="60"/>
      <c r="AD358" s="60"/>
      <c r="AE358" s="60"/>
      <c r="AF358" s="60"/>
      <c r="AG358" s="60"/>
      <c r="AH358" s="60"/>
      <c r="AI358" s="60"/>
      <c r="AJ358" s="60"/>
      <c r="AK358" s="60"/>
      <c r="AL358" s="60"/>
      <c r="AM358" s="60"/>
      <c r="AN358" s="60"/>
      <c r="AO358" s="60"/>
      <c r="AP358" s="60"/>
      <c r="AQ358" s="60"/>
    </row>
    <row r="359" ht="15.75" customHeight="1">
      <c r="B359" s="15"/>
      <c r="C359" s="16"/>
      <c r="D359" s="53"/>
      <c r="E359" s="53"/>
      <c r="G359" s="79"/>
      <c r="H359" s="31"/>
      <c r="J359" s="18"/>
      <c r="N359" s="66"/>
      <c r="O359" s="66"/>
      <c r="P359" s="66"/>
      <c r="Q359" s="66"/>
      <c r="R359" s="34"/>
      <c r="S359" s="34"/>
      <c r="V359" s="55"/>
      <c r="W359" s="55"/>
      <c r="X359" s="56"/>
      <c r="Y359" s="23"/>
      <c r="Z359" s="53"/>
      <c r="AB359" s="59"/>
      <c r="AC359" s="60"/>
      <c r="AD359" s="60"/>
      <c r="AE359" s="60"/>
      <c r="AF359" s="60"/>
      <c r="AG359" s="60"/>
      <c r="AH359" s="60"/>
      <c r="AI359" s="60"/>
      <c r="AJ359" s="60"/>
      <c r="AK359" s="60"/>
      <c r="AL359" s="60"/>
      <c r="AM359" s="60"/>
      <c r="AN359" s="60"/>
      <c r="AO359" s="60"/>
      <c r="AP359" s="60"/>
      <c r="AQ359" s="60"/>
    </row>
    <row r="360" ht="15.75" customHeight="1">
      <c r="B360" s="15"/>
      <c r="C360" s="16"/>
      <c r="D360" s="53"/>
      <c r="E360" s="53"/>
      <c r="G360" s="79"/>
      <c r="H360" s="31"/>
      <c r="J360" s="18"/>
      <c r="N360" s="66"/>
      <c r="O360" s="66"/>
      <c r="P360" s="66"/>
      <c r="Q360" s="66"/>
      <c r="R360" s="34"/>
      <c r="S360" s="34"/>
      <c r="V360" s="55"/>
      <c r="W360" s="55"/>
      <c r="X360" s="56"/>
      <c r="Y360" s="23"/>
      <c r="Z360" s="53"/>
      <c r="AB360" s="59"/>
      <c r="AC360" s="60"/>
      <c r="AD360" s="60"/>
      <c r="AE360" s="60"/>
      <c r="AF360" s="60"/>
      <c r="AG360" s="60"/>
      <c r="AH360" s="60"/>
      <c r="AI360" s="60"/>
      <c r="AJ360" s="60"/>
      <c r="AK360" s="60"/>
      <c r="AL360" s="60"/>
      <c r="AM360" s="60"/>
      <c r="AN360" s="60"/>
      <c r="AO360" s="60"/>
      <c r="AP360" s="60"/>
      <c r="AQ360" s="60"/>
    </row>
    <row r="361" ht="15.75" customHeight="1">
      <c r="B361" s="15"/>
      <c r="C361" s="16"/>
      <c r="D361" s="53"/>
      <c r="E361" s="53"/>
      <c r="G361" s="79"/>
      <c r="H361" s="31"/>
      <c r="J361" s="18"/>
      <c r="N361" s="66"/>
      <c r="O361" s="66"/>
      <c r="P361" s="66"/>
      <c r="Q361" s="66"/>
      <c r="R361" s="34"/>
      <c r="S361" s="34"/>
      <c r="V361" s="55"/>
      <c r="W361" s="55"/>
      <c r="X361" s="56"/>
      <c r="Y361" s="23"/>
      <c r="Z361" s="53"/>
      <c r="AB361" s="59"/>
      <c r="AC361" s="60"/>
      <c r="AD361" s="60"/>
      <c r="AE361" s="60"/>
      <c r="AF361" s="60"/>
      <c r="AG361" s="60"/>
      <c r="AH361" s="60"/>
      <c r="AI361" s="60"/>
      <c r="AJ361" s="60"/>
      <c r="AK361" s="60"/>
      <c r="AL361" s="60"/>
      <c r="AM361" s="60"/>
      <c r="AN361" s="60"/>
      <c r="AO361" s="60"/>
      <c r="AP361" s="60"/>
      <c r="AQ361" s="60"/>
    </row>
    <row r="362" ht="15.75" customHeight="1">
      <c r="B362" s="15"/>
      <c r="C362" s="16"/>
      <c r="D362" s="53"/>
      <c r="E362" s="53"/>
      <c r="G362" s="79"/>
      <c r="H362" s="31"/>
      <c r="J362" s="18"/>
      <c r="N362" s="66"/>
      <c r="O362" s="66"/>
      <c r="P362" s="66"/>
      <c r="Q362" s="66"/>
      <c r="R362" s="34"/>
      <c r="S362" s="34"/>
      <c r="V362" s="55"/>
      <c r="W362" s="55"/>
      <c r="X362" s="56"/>
      <c r="Y362" s="23"/>
      <c r="Z362" s="53"/>
      <c r="AB362" s="59"/>
      <c r="AC362" s="60"/>
      <c r="AD362" s="60"/>
      <c r="AE362" s="60"/>
      <c r="AF362" s="60"/>
      <c r="AG362" s="60"/>
      <c r="AH362" s="60"/>
      <c r="AI362" s="60"/>
      <c r="AJ362" s="60"/>
      <c r="AK362" s="60"/>
      <c r="AL362" s="60"/>
      <c r="AM362" s="60"/>
      <c r="AN362" s="60"/>
      <c r="AO362" s="60"/>
      <c r="AP362" s="60"/>
      <c r="AQ362" s="60"/>
    </row>
    <row r="363" ht="15.75" customHeight="1">
      <c r="B363" s="15"/>
      <c r="C363" s="16"/>
      <c r="D363" s="53"/>
      <c r="E363" s="53"/>
      <c r="G363" s="79"/>
      <c r="H363" s="31"/>
      <c r="J363" s="18"/>
      <c r="N363" s="66"/>
      <c r="O363" s="66"/>
      <c r="P363" s="66"/>
      <c r="Q363" s="66"/>
      <c r="R363" s="34"/>
      <c r="S363" s="34"/>
      <c r="V363" s="55"/>
      <c r="W363" s="55"/>
      <c r="X363" s="56"/>
      <c r="Y363" s="23"/>
      <c r="Z363" s="53"/>
      <c r="AB363" s="59"/>
      <c r="AC363" s="60"/>
      <c r="AD363" s="60"/>
      <c r="AE363" s="60"/>
      <c r="AF363" s="60"/>
      <c r="AG363" s="60"/>
      <c r="AH363" s="60"/>
      <c r="AI363" s="60"/>
      <c r="AJ363" s="60"/>
      <c r="AK363" s="60"/>
      <c r="AL363" s="60"/>
      <c r="AM363" s="60"/>
      <c r="AN363" s="60"/>
      <c r="AO363" s="60"/>
      <c r="AP363" s="60"/>
      <c r="AQ363" s="60"/>
    </row>
    <row r="364" ht="15.75" customHeight="1">
      <c r="B364" s="15"/>
      <c r="C364" s="16"/>
      <c r="D364" s="53"/>
      <c r="E364" s="53"/>
      <c r="G364" s="79"/>
      <c r="H364" s="31"/>
      <c r="J364" s="18"/>
      <c r="N364" s="66"/>
      <c r="O364" s="66"/>
      <c r="P364" s="66"/>
      <c r="Q364" s="66"/>
      <c r="R364" s="34"/>
      <c r="S364" s="34"/>
      <c r="V364" s="55"/>
      <c r="W364" s="55"/>
      <c r="X364" s="56"/>
      <c r="Y364" s="23"/>
      <c r="Z364" s="53"/>
      <c r="AB364" s="59"/>
      <c r="AC364" s="60"/>
      <c r="AD364" s="60"/>
      <c r="AE364" s="60"/>
      <c r="AF364" s="60"/>
      <c r="AG364" s="60"/>
      <c r="AH364" s="60"/>
      <c r="AI364" s="60"/>
      <c r="AJ364" s="60"/>
      <c r="AK364" s="60"/>
      <c r="AL364" s="60"/>
      <c r="AM364" s="60"/>
      <c r="AN364" s="60"/>
      <c r="AO364" s="60"/>
      <c r="AP364" s="60"/>
      <c r="AQ364" s="60"/>
    </row>
    <row r="365" ht="15.75" customHeight="1">
      <c r="B365" s="15"/>
      <c r="C365" s="16"/>
      <c r="D365" s="53"/>
      <c r="E365" s="53"/>
      <c r="G365" s="79"/>
      <c r="H365" s="31"/>
      <c r="J365" s="18"/>
      <c r="N365" s="66"/>
      <c r="O365" s="66"/>
      <c r="P365" s="66"/>
      <c r="Q365" s="66"/>
      <c r="R365" s="34"/>
      <c r="S365" s="34"/>
      <c r="V365" s="55"/>
      <c r="W365" s="55"/>
      <c r="X365" s="56"/>
      <c r="Y365" s="23"/>
      <c r="Z365" s="53"/>
      <c r="AB365" s="59"/>
      <c r="AC365" s="60"/>
      <c r="AD365" s="60"/>
      <c r="AE365" s="60"/>
      <c r="AF365" s="60"/>
      <c r="AG365" s="60"/>
      <c r="AH365" s="60"/>
      <c r="AI365" s="60"/>
      <c r="AJ365" s="60"/>
      <c r="AK365" s="60"/>
      <c r="AL365" s="60"/>
      <c r="AM365" s="60"/>
      <c r="AN365" s="60"/>
      <c r="AO365" s="60"/>
      <c r="AP365" s="60"/>
      <c r="AQ365" s="60"/>
    </row>
    <row r="366" ht="15.75" customHeight="1">
      <c r="B366" s="15"/>
      <c r="C366" s="16"/>
      <c r="D366" s="53"/>
      <c r="E366" s="53"/>
      <c r="G366" s="79"/>
      <c r="H366" s="31"/>
      <c r="J366" s="18"/>
      <c r="N366" s="66"/>
      <c r="O366" s="66"/>
      <c r="P366" s="66"/>
      <c r="Q366" s="66"/>
      <c r="R366" s="34"/>
      <c r="S366" s="34"/>
      <c r="V366" s="55"/>
      <c r="W366" s="55"/>
      <c r="X366" s="56"/>
      <c r="Y366" s="23"/>
      <c r="Z366" s="53"/>
      <c r="AB366" s="59"/>
      <c r="AC366" s="60"/>
      <c r="AD366" s="60"/>
      <c r="AE366" s="60"/>
      <c r="AF366" s="60"/>
      <c r="AG366" s="60"/>
      <c r="AH366" s="60"/>
      <c r="AI366" s="60"/>
      <c r="AJ366" s="60"/>
      <c r="AK366" s="60"/>
      <c r="AL366" s="60"/>
      <c r="AM366" s="60"/>
      <c r="AN366" s="60"/>
      <c r="AO366" s="60"/>
      <c r="AP366" s="60"/>
      <c r="AQ366" s="60"/>
    </row>
    <row r="367" ht="15.75" customHeight="1">
      <c r="B367" s="15"/>
      <c r="C367" s="16"/>
      <c r="D367" s="53"/>
      <c r="E367" s="53"/>
      <c r="G367" s="79"/>
      <c r="H367" s="31"/>
      <c r="J367" s="18"/>
      <c r="N367" s="66"/>
      <c r="O367" s="66"/>
      <c r="P367" s="66"/>
      <c r="Q367" s="66"/>
      <c r="R367" s="34"/>
      <c r="S367" s="34"/>
      <c r="V367" s="55"/>
      <c r="W367" s="55"/>
      <c r="X367" s="56"/>
      <c r="Y367" s="23"/>
      <c r="Z367" s="53"/>
      <c r="AB367" s="59"/>
      <c r="AC367" s="60"/>
      <c r="AD367" s="60"/>
      <c r="AE367" s="60"/>
      <c r="AF367" s="60"/>
      <c r="AG367" s="60"/>
      <c r="AH367" s="60"/>
      <c r="AI367" s="60"/>
      <c r="AJ367" s="60"/>
      <c r="AK367" s="60"/>
      <c r="AL367" s="60"/>
      <c r="AM367" s="60"/>
      <c r="AN367" s="60"/>
      <c r="AO367" s="60"/>
      <c r="AP367" s="60"/>
      <c r="AQ367" s="60"/>
    </row>
    <row r="368" ht="15.75" customHeight="1">
      <c r="B368" s="15"/>
      <c r="C368" s="16"/>
      <c r="D368" s="53"/>
      <c r="E368" s="53"/>
      <c r="G368" s="79"/>
      <c r="H368" s="31"/>
      <c r="J368" s="18"/>
      <c r="N368" s="66"/>
      <c r="O368" s="66"/>
      <c r="P368" s="66"/>
      <c r="Q368" s="66"/>
      <c r="R368" s="34"/>
      <c r="S368" s="34"/>
      <c r="V368" s="55"/>
      <c r="W368" s="55"/>
      <c r="X368" s="56"/>
      <c r="Y368" s="23"/>
      <c r="Z368" s="53"/>
      <c r="AB368" s="59"/>
      <c r="AC368" s="60"/>
      <c r="AD368" s="60"/>
      <c r="AE368" s="60"/>
      <c r="AF368" s="60"/>
      <c r="AG368" s="60"/>
      <c r="AH368" s="60"/>
      <c r="AI368" s="60"/>
      <c r="AJ368" s="60"/>
      <c r="AK368" s="60"/>
      <c r="AL368" s="60"/>
      <c r="AM368" s="60"/>
      <c r="AN368" s="60"/>
      <c r="AO368" s="60"/>
      <c r="AP368" s="60"/>
      <c r="AQ368" s="60"/>
    </row>
    <row r="369" ht="15.75" customHeight="1">
      <c r="B369" s="15"/>
      <c r="C369" s="16"/>
      <c r="D369" s="53"/>
      <c r="E369" s="53"/>
      <c r="G369" s="79"/>
      <c r="H369" s="31"/>
      <c r="J369" s="18"/>
      <c r="N369" s="66"/>
      <c r="O369" s="66"/>
      <c r="P369" s="66"/>
      <c r="Q369" s="66"/>
      <c r="R369" s="34"/>
      <c r="S369" s="34"/>
      <c r="V369" s="55"/>
      <c r="W369" s="55"/>
      <c r="X369" s="56"/>
      <c r="Y369" s="23"/>
      <c r="Z369" s="53"/>
      <c r="AB369" s="59"/>
      <c r="AC369" s="60"/>
      <c r="AD369" s="60"/>
      <c r="AE369" s="60"/>
      <c r="AF369" s="60"/>
      <c r="AG369" s="60"/>
      <c r="AH369" s="60"/>
      <c r="AI369" s="60"/>
      <c r="AJ369" s="60"/>
      <c r="AK369" s="60"/>
      <c r="AL369" s="60"/>
      <c r="AM369" s="60"/>
      <c r="AN369" s="60"/>
      <c r="AO369" s="60"/>
      <c r="AP369" s="60"/>
      <c r="AQ369" s="60"/>
    </row>
    <row r="370" ht="15.75" customHeight="1">
      <c r="B370" s="15"/>
      <c r="C370" s="16"/>
      <c r="D370" s="53"/>
      <c r="E370" s="53"/>
      <c r="G370" s="79"/>
      <c r="H370" s="31"/>
      <c r="J370" s="18"/>
      <c r="N370" s="66"/>
      <c r="O370" s="66"/>
      <c r="P370" s="66"/>
      <c r="Q370" s="66"/>
      <c r="R370" s="34"/>
      <c r="S370" s="34"/>
      <c r="V370" s="55"/>
      <c r="W370" s="55"/>
      <c r="X370" s="56"/>
      <c r="Y370" s="23"/>
      <c r="Z370" s="53"/>
      <c r="AB370" s="59"/>
      <c r="AC370" s="60"/>
      <c r="AD370" s="60"/>
      <c r="AE370" s="60"/>
      <c r="AF370" s="60"/>
      <c r="AG370" s="60"/>
      <c r="AH370" s="60"/>
      <c r="AI370" s="60"/>
      <c r="AJ370" s="60"/>
      <c r="AK370" s="60"/>
      <c r="AL370" s="60"/>
      <c r="AM370" s="60"/>
      <c r="AN370" s="60"/>
      <c r="AO370" s="60"/>
      <c r="AP370" s="60"/>
      <c r="AQ370" s="60"/>
    </row>
    <row r="371" ht="15.75" customHeight="1">
      <c r="B371" s="15"/>
      <c r="C371" s="16"/>
      <c r="D371" s="53"/>
      <c r="E371" s="53"/>
      <c r="G371" s="79"/>
      <c r="H371" s="31"/>
      <c r="J371" s="18"/>
      <c r="N371" s="66"/>
      <c r="O371" s="66"/>
      <c r="P371" s="66"/>
      <c r="Q371" s="66"/>
      <c r="R371" s="34"/>
      <c r="S371" s="34"/>
      <c r="V371" s="55"/>
      <c r="W371" s="55"/>
      <c r="X371" s="56"/>
      <c r="Y371" s="23"/>
      <c r="Z371" s="53"/>
      <c r="AB371" s="59"/>
      <c r="AC371" s="60"/>
      <c r="AD371" s="60"/>
      <c r="AE371" s="60"/>
      <c r="AF371" s="60"/>
      <c r="AG371" s="60"/>
      <c r="AH371" s="60"/>
      <c r="AI371" s="60"/>
      <c r="AJ371" s="60"/>
      <c r="AK371" s="60"/>
      <c r="AL371" s="60"/>
      <c r="AM371" s="60"/>
      <c r="AN371" s="60"/>
      <c r="AO371" s="60"/>
      <c r="AP371" s="60"/>
      <c r="AQ371" s="60"/>
    </row>
    <row r="372" ht="15.75" customHeight="1">
      <c r="B372" s="15"/>
      <c r="C372" s="16"/>
      <c r="D372" s="53"/>
      <c r="E372" s="53"/>
      <c r="G372" s="79"/>
      <c r="H372" s="31"/>
      <c r="J372" s="18"/>
      <c r="N372" s="66"/>
      <c r="O372" s="66"/>
      <c r="P372" s="66"/>
      <c r="Q372" s="66"/>
      <c r="R372" s="34"/>
      <c r="S372" s="34"/>
      <c r="V372" s="55"/>
      <c r="W372" s="55"/>
      <c r="X372" s="56"/>
      <c r="Y372" s="23"/>
      <c r="Z372" s="53"/>
      <c r="AB372" s="59"/>
      <c r="AC372" s="60"/>
      <c r="AD372" s="60"/>
      <c r="AE372" s="60"/>
      <c r="AF372" s="60"/>
      <c r="AG372" s="60"/>
      <c r="AH372" s="60"/>
      <c r="AI372" s="60"/>
      <c r="AJ372" s="60"/>
      <c r="AK372" s="60"/>
      <c r="AL372" s="60"/>
      <c r="AM372" s="60"/>
      <c r="AN372" s="60"/>
      <c r="AO372" s="60"/>
      <c r="AP372" s="60"/>
      <c r="AQ372" s="60"/>
    </row>
    <row r="373" ht="15.75" customHeight="1">
      <c r="B373" s="15"/>
      <c r="C373" s="16"/>
      <c r="D373" s="53"/>
      <c r="E373" s="53"/>
      <c r="G373" s="79"/>
      <c r="H373" s="31"/>
      <c r="J373" s="18"/>
      <c r="N373" s="66"/>
      <c r="O373" s="66"/>
      <c r="P373" s="66"/>
      <c r="Q373" s="66"/>
      <c r="R373" s="34"/>
      <c r="S373" s="34"/>
      <c r="V373" s="55"/>
      <c r="W373" s="55"/>
      <c r="X373" s="56"/>
      <c r="Y373" s="23"/>
      <c r="Z373" s="53"/>
      <c r="AB373" s="59"/>
      <c r="AC373" s="60"/>
      <c r="AD373" s="60"/>
      <c r="AE373" s="60"/>
      <c r="AF373" s="60"/>
      <c r="AG373" s="60"/>
      <c r="AH373" s="60"/>
      <c r="AI373" s="60"/>
      <c r="AJ373" s="60"/>
      <c r="AK373" s="60"/>
      <c r="AL373" s="60"/>
      <c r="AM373" s="60"/>
      <c r="AN373" s="60"/>
      <c r="AO373" s="60"/>
      <c r="AP373" s="60"/>
      <c r="AQ373" s="60"/>
    </row>
    <row r="374" ht="15.75" customHeight="1">
      <c r="B374" s="15"/>
      <c r="C374" s="16"/>
      <c r="D374" s="53"/>
      <c r="E374" s="53"/>
      <c r="G374" s="79"/>
      <c r="H374" s="31"/>
      <c r="J374" s="18"/>
      <c r="N374" s="66"/>
      <c r="O374" s="66"/>
      <c r="P374" s="66"/>
      <c r="Q374" s="66"/>
      <c r="R374" s="34"/>
      <c r="S374" s="34"/>
      <c r="V374" s="55"/>
      <c r="W374" s="55"/>
      <c r="X374" s="56"/>
      <c r="Y374" s="23"/>
      <c r="Z374" s="53"/>
      <c r="AB374" s="59"/>
      <c r="AC374" s="60"/>
      <c r="AD374" s="60"/>
      <c r="AE374" s="60"/>
      <c r="AF374" s="60"/>
      <c r="AG374" s="60"/>
      <c r="AH374" s="60"/>
      <c r="AI374" s="60"/>
      <c r="AJ374" s="60"/>
      <c r="AK374" s="60"/>
      <c r="AL374" s="60"/>
      <c r="AM374" s="60"/>
      <c r="AN374" s="60"/>
      <c r="AO374" s="60"/>
      <c r="AP374" s="60"/>
      <c r="AQ374" s="60"/>
    </row>
    <row r="375" ht="15.75" customHeight="1">
      <c r="B375" s="15"/>
      <c r="C375" s="16"/>
      <c r="D375" s="53"/>
      <c r="E375" s="53"/>
      <c r="G375" s="79"/>
      <c r="H375" s="31"/>
      <c r="J375" s="18"/>
      <c r="N375" s="66"/>
      <c r="O375" s="66"/>
      <c r="P375" s="66"/>
      <c r="Q375" s="66"/>
      <c r="R375" s="34"/>
      <c r="S375" s="34"/>
      <c r="V375" s="55"/>
      <c r="W375" s="55"/>
      <c r="X375" s="56"/>
      <c r="Y375" s="23"/>
      <c r="Z375" s="53"/>
      <c r="AB375" s="59"/>
      <c r="AC375" s="60"/>
      <c r="AD375" s="60"/>
      <c r="AE375" s="60"/>
      <c r="AF375" s="60"/>
      <c r="AG375" s="60"/>
      <c r="AH375" s="60"/>
      <c r="AI375" s="60"/>
      <c r="AJ375" s="60"/>
      <c r="AK375" s="60"/>
      <c r="AL375" s="60"/>
      <c r="AM375" s="60"/>
      <c r="AN375" s="60"/>
      <c r="AO375" s="60"/>
      <c r="AP375" s="60"/>
      <c r="AQ375" s="60"/>
    </row>
    <row r="376" ht="15.75" customHeight="1">
      <c r="B376" s="15"/>
      <c r="C376" s="16"/>
      <c r="D376" s="53"/>
      <c r="E376" s="53"/>
      <c r="G376" s="79"/>
      <c r="H376" s="31"/>
      <c r="J376" s="18"/>
      <c r="N376" s="66"/>
      <c r="O376" s="66"/>
      <c r="P376" s="66"/>
      <c r="Q376" s="66"/>
      <c r="R376" s="34"/>
      <c r="S376" s="34"/>
      <c r="V376" s="55"/>
      <c r="W376" s="55"/>
      <c r="X376" s="56"/>
      <c r="Y376" s="23"/>
      <c r="Z376" s="53"/>
      <c r="AB376" s="59"/>
      <c r="AC376" s="60"/>
      <c r="AD376" s="60"/>
      <c r="AE376" s="60"/>
      <c r="AF376" s="60"/>
      <c r="AG376" s="60"/>
      <c r="AH376" s="60"/>
      <c r="AI376" s="60"/>
      <c r="AJ376" s="60"/>
      <c r="AK376" s="60"/>
      <c r="AL376" s="60"/>
      <c r="AM376" s="60"/>
      <c r="AN376" s="60"/>
      <c r="AO376" s="60"/>
      <c r="AP376" s="60"/>
      <c r="AQ376" s="60"/>
    </row>
    <row r="377" ht="15.75" customHeight="1">
      <c r="B377" s="15"/>
      <c r="C377" s="16"/>
      <c r="D377" s="53"/>
      <c r="E377" s="53"/>
      <c r="G377" s="79"/>
      <c r="H377" s="31"/>
      <c r="J377" s="18"/>
      <c r="N377" s="66"/>
      <c r="O377" s="66"/>
      <c r="P377" s="66"/>
      <c r="Q377" s="66"/>
      <c r="R377" s="34"/>
      <c r="S377" s="34"/>
      <c r="V377" s="55"/>
      <c r="W377" s="55"/>
      <c r="X377" s="56"/>
      <c r="Y377" s="23"/>
      <c r="Z377" s="53"/>
      <c r="AB377" s="59"/>
      <c r="AC377" s="60"/>
      <c r="AD377" s="60"/>
      <c r="AE377" s="60"/>
      <c r="AF377" s="60"/>
      <c r="AG377" s="60"/>
      <c r="AH377" s="60"/>
      <c r="AI377" s="60"/>
      <c r="AJ377" s="60"/>
      <c r="AK377" s="60"/>
      <c r="AL377" s="60"/>
      <c r="AM377" s="60"/>
      <c r="AN377" s="60"/>
      <c r="AO377" s="60"/>
      <c r="AP377" s="60"/>
      <c r="AQ377" s="60"/>
    </row>
    <row r="378" ht="15.75" customHeight="1">
      <c r="B378" s="15"/>
      <c r="C378" s="16"/>
      <c r="D378" s="53"/>
      <c r="E378" s="53"/>
      <c r="G378" s="79"/>
      <c r="H378" s="31"/>
      <c r="J378" s="18"/>
      <c r="N378" s="66"/>
      <c r="O378" s="66"/>
      <c r="P378" s="66"/>
      <c r="Q378" s="66"/>
      <c r="R378" s="34"/>
      <c r="S378" s="34"/>
      <c r="V378" s="55"/>
      <c r="W378" s="55"/>
      <c r="X378" s="56"/>
      <c r="Y378" s="23"/>
      <c r="Z378" s="53"/>
      <c r="AB378" s="59"/>
      <c r="AC378" s="60"/>
      <c r="AD378" s="60"/>
      <c r="AE378" s="60"/>
      <c r="AF378" s="60"/>
      <c r="AG378" s="60"/>
      <c r="AH378" s="60"/>
      <c r="AI378" s="60"/>
      <c r="AJ378" s="60"/>
      <c r="AK378" s="60"/>
      <c r="AL378" s="60"/>
      <c r="AM378" s="60"/>
      <c r="AN378" s="60"/>
      <c r="AO378" s="60"/>
      <c r="AP378" s="60"/>
      <c r="AQ378" s="60"/>
    </row>
    <row r="379" ht="15.75" customHeight="1">
      <c r="B379" s="15"/>
      <c r="C379" s="16"/>
      <c r="D379" s="53"/>
      <c r="E379" s="53"/>
      <c r="G379" s="79"/>
      <c r="H379" s="31"/>
      <c r="J379" s="18"/>
      <c r="N379" s="66"/>
      <c r="O379" s="66"/>
      <c r="P379" s="66"/>
      <c r="Q379" s="66"/>
      <c r="R379" s="34"/>
      <c r="S379" s="34"/>
      <c r="V379" s="55"/>
      <c r="W379" s="55"/>
      <c r="X379" s="56"/>
      <c r="Y379" s="23"/>
      <c r="Z379" s="53"/>
      <c r="AB379" s="59"/>
      <c r="AC379" s="60"/>
      <c r="AD379" s="60"/>
      <c r="AE379" s="60"/>
      <c r="AF379" s="60"/>
      <c r="AG379" s="60"/>
      <c r="AH379" s="60"/>
      <c r="AI379" s="60"/>
      <c r="AJ379" s="60"/>
      <c r="AK379" s="60"/>
      <c r="AL379" s="60"/>
      <c r="AM379" s="60"/>
      <c r="AN379" s="60"/>
      <c r="AO379" s="60"/>
      <c r="AP379" s="60"/>
      <c r="AQ379" s="60"/>
    </row>
    <row r="380" ht="15.75" customHeight="1">
      <c r="B380" s="15"/>
      <c r="C380" s="16"/>
      <c r="D380" s="53"/>
      <c r="E380" s="53"/>
      <c r="G380" s="79"/>
      <c r="H380" s="31"/>
      <c r="J380" s="18"/>
      <c r="N380" s="66"/>
      <c r="O380" s="66"/>
      <c r="P380" s="66"/>
      <c r="Q380" s="66"/>
      <c r="R380" s="34"/>
      <c r="S380" s="34"/>
      <c r="V380" s="55"/>
      <c r="W380" s="55"/>
      <c r="X380" s="56"/>
      <c r="Y380" s="23"/>
      <c r="Z380" s="53"/>
      <c r="AB380" s="59"/>
      <c r="AC380" s="60"/>
      <c r="AD380" s="60"/>
      <c r="AE380" s="60"/>
      <c r="AF380" s="60"/>
      <c r="AG380" s="60"/>
      <c r="AH380" s="60"/>
      <c r="AI380" s="60"/>
      <c r="AJ380" s="60"/>
      <c r="AK380" s="60"/>
      <c r="AL380" s="60"/>
      <c r="AM380" s="60"/>
      <c r="AN380" s="60"/>
      <c r="AO380" s="60"/>
      <c r="AP380" s="60"/>
      <c r="AQ380" s="60"/>
    </row>
    <row r="381" ht="15.75" customHeight="1">
      <c r="B381" s="15"/>
      <c r="C381" s="16"/>
      <c r="D381" s="53"/>
      <c r="E381" s="53"/>
      <c r="G381" s="79"/>
      <c r="H381" s="31"/>
      <c r="J381" s="18"/>
      <c r="N381" s="66"/>
      <c r="O381" s="66"/>
      <c r="P381" s="66"/>
      <c r="Q381" s="66"/>
      <c r="R381" s="34"/>
      <c r="S381" s="34"/>
      <c r="V381" s="55"/>
      <c r="W381" s="55"/>
      <c r="X381" s="56"/>
      <c r="Y381" s="23"/>
      <c r="Z381" s="53"/>
      <c r="AB381" s="59"/>
      <c r="AC381" s="60"/>
      <c r="AD381" s="60"/>
      <c r="AE381" s="60"/>
      <c r="AF381" s="60"/>
      <c r="AG381" s="60"/>
      <c r="AH381" s="60"/>
      <c r="AI381" s="60"/>
      <c r="AJ381" s="60"/>
      <c r="AK381" s="60"/>
      <c r="AL381" s="60"/>
      <c r="AM381" s="60"/>
      <c r="AN381" s="60"/>
      <c r="AO381" s="60"/>
      <c r="AP381" s="60"/>
      <c r="AQ381" s="60"/>
    </row>
    <row r="382" ht="15.75" customHeight="1">
      <c r="B382" s="15"/>
      <c r="C382" s="16"/>
      <c r="D382" s="53"/>
      <c r="E382" s="53"/>
      <c r="G382" s="79"/>
      <c r="H382" s="31"/>
      <c r="J382" s="18"/>
      <c r="N382" s="66"/>
      <c r="O382" s="66"/>
      <c r="P382" s="66"/>
      <c r="Q382" s="66"/>
      <c r="R382" s="34"/>
      <c r="S382" s="34"/>
      <c r="V382" s="55"/>
      <c r="W382" s="55"/>
      <c r="X382" s="56"/>
      <c r="Y382" s="23"/>
      <c r="Z382" s="53"/>
      <c r="AB382" s="59"/>
      <c r="AC382" s="60"/>
      <c r="AD382" s="60"/>
      <c r="AE382" s="60"/>
      <c r="AF382" s="60"/>
      <c r="AG382" s="60"/>
      <c r="AH382" s="60"/>
      <c r="AI382" s="60"/>
      <c r="AJ382" s="60"/>
      <c r="AK382" s="60"/>
      <c r="AL382" s="60"/>
      <c r="AM382" s="60"/>
      <c r="AN382" s="60"/>
      <c r="AO382" s="60"/>
      <c r="AP382" s="60"/>
      <c r="AQ382" s="60"/>
    </row>
    <row r="383" ht="15.75" customHeight="1">
      <c r="B383" s="15"/>
      <c r="C383" s="16"/>
      <c r="D383" s="53"/>
      <c r="E383" s="53"/>
      <c r="G383" s="79"/>
      <c r="H383" s="31"/>
      <c r="J383" s="18"/>
      <c r="N383" s="66"/>
      <c r="O383" s="66"/>
      <c r="P383" s="66"/>
      <c r="Q383" s="66"/>
      <c r="R383" s="34"/>
      <c r="S383" s="34"/>
      <c r="V383" s="55"/>
      <c r="W383" s="55"/>
      <c r="X383" s="56"/>
      <c r="Y383" s="23"/>
      <c r="Z383" s="53"/>
      <c r="AB383" s="59"/>
      <c r="AC383" s="60"/>
      <c r="AD383" s="60"/>
      <c r="AE383" s="60"/>
      <c r="AF383" s="60"/>
      <c r="AG383" s="60"/>
      <c r="AH383" s="60"/>
      <c r="AI383" s="60"/>
      <c r="AJ383" s="60"/>
      <c r="AK383" s="60"/>
      <c r="AL383" s="60"/>
      <c r="AM383" s="60"/>
      <c r="AN383" s="60"/>
      <c r="AO383" s="60"/>
      <c r="AP383" s="60"/>
      <c r="AQ383" s="60"/>
    </row>
    <row r="384" ht="15.75" customHeight="1">
      <c r="B384" s="15"/>
      <c r="C384" s="16"/>
      <c r="D384" s="53"/>
      <c r="E384" s="53"/>
      <c r="G384" s="79"/>
      <c r="H384" s="31"/>
      <c r="J384" s="18"/>
      <c r="N384" s="66"/>
      <c r="O384" s="66"/>
      <c r="P384" s="66"/>
      <c r="Q384" s="66"/>
      <c r="R384" s="34"/>
      <c r="S384" s="34"/>
      <c r="V384" s="55"/>
      <c r="W384" s="55"/>
      <c r="X384" s="56"/>
      <c r="Y384" s="23"/>
      <c r="Z384" s="53"/>
      <c r="AB384" s="59"/>
      <c r="AC384" s="60"/>
      <c r="AD384" s="60"/>
      <c r="AE384" s="60"/>
      <c r="AF384" s="60"/>
      <c r="AG384" s="60"/>
      <c r="AH384" s="60"/>
      <c r="AI384" s="60"/>
      <c r="AJ384" s="60"/>
      <c r="AK384" s="60"/>
      <c r="AL384" s="60"/>
      <c r="AM384" s="60"/>
      <c r="AN384" s="60"/>
      <c r="AO384" s="60"/>
      <c r="AP384" s="60"/>
      <c r="AQ384" s="60"/>
    </row>
    <row r="385" ht="15.75" customHeight="1">
      <c r="B385" s="15"/>
      <c r="C385" s="16"/>
      <c r="D385" s="53"/>
      <c r="E385" s="53"/>
      <c r="G385" s="79"/>
      <c r="H385" s="31"/>
      <c r="J385" s="18"/>
      <c r="N385" s="66"/>
      <c r="O385" s="66"/>
      <c r="P385" s="66"/>
      <c r="Q385" s="66"/>
      <c r="R385" s="34"/>
      <c r="S385" s="34"/>
      <c r="V385" s="55"/>
      <c r="W385" s="55"/>
      <c r="X385" s="56"/>
      <c r="Y385" s="23"/>
      <c r="Z385" s="53"/>
      <c r="AB385" s="59"/>
      <c r="AC385" s="60"/>
      <c r="AD385" s="60"/>
      <c r="AE385" s="60"/>
      <c r="AF385" s="60"/>
      <c r="AG385" s="60"/>
      <c r="AH385" s="60"/>
      <c r="AI385" s="60"/>
      <c r="AJ385" s="60"/>
      <c r="AK385" s="60"/>
      <c r="AL385" s="60"/>
      <c r="AM385" s="60"/>
      <c r="AN385" s="60"/>
      <c r="AO385" s="60"/>
      <c r="AP385" s="60"/>
      <c r="AQ385" s="60"/>
    </row>
    <row r="386" ht="15.75" customHeight="1">
      <c r="B386" s="15"/>
      <c r="J386" s="157"/>
      <c r="R386" s="34"/>
      <c r="S386" s="34"/>
    </row>
    <row r="387" ht="15.75" customHeight="1">
      <c r="B387" s="15"/>
      <c r="J387" s="157"/>
      <c r="R387" s="34"/>
      <c r="S387" s="34"/>
    </row>
    <row r="388" ht="15.75" customHeight="1">
      <c r="B388" s="15"/>
      <c r="J388" s="157"/>
      <c r="R388" s="34"/>
      <c r="S388" s="34"/>
    </row>
    <row r="389" ht="15.75" customHeight="1">
      <c r="B389" s="15"/>
      <c r="J389" s="157"/>
      <c r="R389" s="34"/>
      <c r="S389" s="34"/>
    </row>
    <row r="390" ht="15.75" customHeight="1">
      <c r="B390" s="15"/>
      <c r="J390" s="157"/>
      <c r="R390" s="34"/>
      <c r="S390" s="34"/>
    </row>
    <row r="391" ht="15.75" customHeight="1">
      <c r="B391" s="15"/>
      <c r="J391" s="157"/>
      <c r="R391" s="34"/>
      <c r="S391" s="34"/>
    </row>
    <row r="392" ht="15.75" customHeight="1">
      <c r="B392" s="15"/>
      <c r="J392" s="157"/>
      <c r="R392" s="34"/>
      <c r="S392" s="34"/>
    </row>
    <row r="393" ht="15.75" customHeight="1">
      <c r="B393" s="15"/>
      <c r="J393" s="157"/>
      <c r="R393" s="34"/>
      <c r="S393" s="34"/>
    </row>
    <row r="394" ht="15.75" customHeight="1">
      <c r="B394" s="15"/>
      <c r="J394" s="157"/>
      <c r="R394" s="34"/>
      <c r="S394" s="34"/>
    </row>
    <row r="395" ht="15.75" customHeight="1">
      <c r="B395" s="15"/>
      <c r="J395" s="157"/>
      <c r="R395" s="34"/>
      <c r="S395" s="34"/>
    </row>
    <row r="396" ht="15.75" customHeight="1">
      <c r="B396" s="15"/>
      <c r="J396" s="157"/>
      <c r="R396" s="34"/>
      <c r="S396" s="34"/>
    </row>
    <row r="397" ht="15.75" customHeight="1">
      <c r="B397" s="15"/>
      <c r="J397" s="157"/>
      <c r="R397" s="34"/>
      <c r="S397" s="34"/>
    </row>
    <row r="398" ht="15.75" customHeight="1">
      <c r="B398" s="15"/>
      <c r="J398" s="157"/>
      <c r="R398" s="34"/>
      <c r="S398" s="34"/>
    </row>
    <row r="399" ht="15.75" customHeight="1">
      <c r="B399" s="15"/>
      <c r="J399" s="157"/>
      <c r="R399" s="34"/>
      <c r="S399" s="34"/>
    </row>
    <row r="400" ht="15.75" customHeight="1">
      <c r="B400" s="15"/>
      <c r="J400" s="157"/>
      <c r="R400" s="34"/>
      <c r="S400" s="34"/>
    </row>
    <row r="401" ht="15.75" customHeight="1">
      <c r="B401" s="15"/>
      <c r="J401" s="157"/>
      <c r="R401" s="34"/>
      <c r="S401" s="34"/>
    </row>
    <row r="402" ht="15.75" customHeight="1">
      <c r="B402" s="15"/>
      <c r="J402" s="157"/>
      <c r="R402" s="34"/>
      <c r="S402" s="34"/>
    </row>
    <row r="403" ht="15.75" customHeight="1">
      <c r="B403" s="15"/>
      <c r="J403" s="157"/>
      <c r="R403" s="34"/>
      <c r="S403" s="34"/>
    </row>
    <row r="404" ht="15.75" customHeight="1">
      <c r="B404" s="15"/>
      <c r="J404" s="157"/>
      <c r="R404" s="34"/>
      <c r="S404" s="34"/>
    </row>
    <row r="405" ht="15.75" customHeight="1">
      <c r="B405" s="15"/>
      <c r="J405" s="157"/>
      <c r="R405" s="34"/>
      <c r="S405" s="34"/>
    </row>
    <row r="406" ht="15.75" customHeight="1">
      <c r="B406" s="15"/>
      <c r="J406" s="157"/>
      <c r="R406" s="34"/>
      <c r="S406" s="34"/>
    </row>
    <row r="407" ht="15.75" customHeight="1">
      <c r="B407" s="15"/>
      <c r="J407" s="157"/>
      <c r="R407" s="34"/>
      <c r="S407" s="34"/>
    </row>
    <row r="408" ht="15.75" customHeight="1">
      <c r="B408" s="15"/>
      <c r="J408" s="157"/>
      <c r="R408" s="34"/>
      <c r="S408" s="34"/>
    </row>
    <row r="409" ht="15.75" customHeight="1">
      <c r="B409" s="15"/>
      <c r="J409" s="157"/>
      <c r="R409" s="34"/>
      <c r="S409" s="34"/>
    </row>
    <row r="410" ht="15.75" customHeight="1">
      <c r="B410" s="15"/>
      <c r="J410" s="157"/>
      <c r="R410" s="34"/>
      <c r="S410" s="34"/>
    </row>
    <row r="411" ht="15.75" customHeight="1">
      <c r="B411" s="15"/>
      <c r="J411" s="157"/>
      <c r="R411" s="34"/>
      <c r="S411" s="34"/>
    </row>
    <row r="412" ht="15.75" customHeight="1">
      <c r="B412" s="15"/>
      <c r="J412" s="157"/>
      <c r="R412" s="34"/>
      <c r="S412" s="34"/>
    </row>
    <row r="413" ht="15.75" customHeight="1">
      <c r="B413" s="15"/>
      <c r="J413" s="157"/>
      <c r="R413" s="34"/>
      <c r="S413" s="34"/>
    </row>
    <row r="414" ht="15.75" customHeight="1">
      <c r="B414" s="15"/>
      <c r="J414" s="157"/>
      <c r="R414" s="34"/>
      <c r="S414" s="34"/>
    </row>
    <row r="415" ht="15.75" customHeight="1">
      <c r="B415" s="15"/>
      <c r="J415" s="157"/>
      <c r="R415" s="34"/>
      <c r="S415" s="34"/>
    </row>
    <row r="416" ht="15.75" customHeight="1">
      <c r="B416" s="15"/>
      <c r="J416" s="157"/>
      <c r="R416" s="34"/>
      <c r="S416" s="34"/>
    </row>
    <row r="417" ht="15.75" customHeight="1">
      <c r="B417" s="15"/>
      <c r="J417" s="157"/>
      <c r="R417" s="34"/>
      <c r="S417" s="34"/>
    </row>
    <row r="418" ht="15.75" customHeight="1">
      <c r="B418" s="15"/>
      <c r="J418" s="157"/>
      <c r="R418" s="34"/>
      <c r="S418" s="34"/>
    </row>
    <row r="419" ht="15.75" customHeight="1">
      <c r="B419" s="15"/>
      <c r="J419" s="157"/>
      <c r="R419" s="34"/>
      <c r="S419" s="34"/>
    </row>
    <row r="420" ht="15.75" customHeight="1">
      <c r="B420" s="15"/>
      <c r="J420" s="157"/>
      <c r="R420" s="34"/>
      <c r="S420" s="34"/>
    </row>
    <row r="421" ht="15.75" customHeight="1">
      <c r="B421" s="15"/>
      <c r="J421" s="157"/>
      <c r="R421" s="34"/>
      <c r="S421" s="34"/>
    </row>
    <row r="422" ht="15.75" customHeight="1">
      <c r="B422" s="15"/>
      <c r="J422" s="157"/>
      <c r="R422" s="34"/>
      <c r="S422" s="34"/>
    </row>
    <row r="423" ht="15.75" customHeight="1">
      <c r="B423" s="15"/>
      <c r="J423" s="157"/>
      <c r="R423" s="34"/>
      <c r="S423" s="34"/>
    </row>
    <row r="424" ht="15.75" customHeight="1">
      <c r="B424" s="15"/>
      <c r="J424" s="157"/>
      <c r="R424" s="34"/>
      <c r="S424" s="34"/>
    </row>
    <row r="425" ht="15.75" customHeight="1">
      <c r="B425" s="15"/>
      <c r="J425" s="157"/>
      <c r="R425" s="34"/>
      <c r="S425" s="34"/>
    </row>
    <row r="426" ht="15.75" customHeight="1">
      <c r="B426" s="15"/>
      <c r="J426" s="157"/>
      <c r="R426" s="34"/>
      <c r="S426" s="34"/>
    </row>
    <row r="427" ht="15.75" customHeight="1">
      <c r="B427" s="15"/>
      <c r="J427" s="157"/>
      <c r="R427" s="34"/>
      <c r="S427" s="34"/>
    </row>
    <row r="428" ht="15.75" customHeight="1">
      <c r="B428" s="15"/>
      <c r="J428" s="157"/>
      <c r="R428" s="34"/>
      <c r="S428" s="34"/>
    </row>
    <row r="429" ht="15.75" customHeight="1">
      <c r="B429" s="15"/>
      <c r="J429" s="157"/>
      <c r="R429" s="34"/>
      <c r="S429" s="34"/>
    </row>
    <row r="430" ht="15.75" customHeight="1">
      <c r="B430" s="15"/>
      <c r="J430" s="157"/>
      <c r="R430" s="34"/>
      <c r="S430" s="34"/>
    </row>
    <row r="431" ht="15.75" customHeight="1">
      <c r="B431" s="15"/>
      <c r="J431" s="157"/>
      <c r="R431" s="34"/>
      <c r="S431" s="34"/>
    </row>
    <row r="432" ht="15.75" customHeight="1">
      <c r="B432" s="15"/>
      <c r="J432" s="157"/>
      <c r="R432" s="34"/>
      <c r="S432" s="34"/>
    </row>
    <row r="433" ht="15.75" customHeight="1">
      <c r="B433" s="15"/>
      <c r="J433" s="157"/>
      <c r="R433" s="34"/>
      <c r="S433" s="34"/>
    </row>
    <row r="434" ht="15.75" customHeight="1">
      <c r="B434" s="15"/>
      <c r="J434" s="157"/>
      <c r="R434" s="34"/>
      <c r="S434" s="34"/>
    </row>
    <row r="435" ht="15.75" customHeight="1">
      <c r="B435" s="15"/>
      <c r="J435" s="157"/>
      <c r="R435" s="34"/>
      <c r="S435" s="34"/>
    </row>
    <row r="436" ht="15.75" customHeight="1">
      <c r="B436" s="15"/>
      <c r="J436" s="157"/>
      <c r="R436" s="34"/>
      <c r="S436" s="34"/>
    </row>
    <row r="437" ht="15.75" customHeight="1">
      <c r="B437" s="15"/>
      <c r="J437" s="157"/>
      <c r="R437" s="34"/>
      <c r="S437" s="34"/>
    </row>
    <row r="438" ht="15.75" customHeight="1">
      <c r="B438" s="15"/>
      <c r="J438" s="157"/>
      <c r="R438" s="34"/>
      <c r="S438" s="34"/>
    </row>
    <row r="439" ht="15.75" customHeight="1">
      <c r="B439" s="15"/>
      <c r="J439" s="157"/>
      <c r="R439" s="34"/>
      <c r="S439" s="34"/>
    </row>
    <row r="440" ht="15.75" customHeight="1">
      <c r="B440" s="15"/>
      <c r="J440" s="157"/>
      <c r="R440" s="34"/>
      <c r="S440" s="34"/>
    </row>
    <row r="441" ht="15.75" customHeight="1">
      <c r="B441" s="15"/>
      <c r="J441" s="157"/>
      <c r="R441" s="34"/>
      <c r="S441" s="34"/>
    </row>
    <row r="442" ht="15.75" customHeight="1">
      <c r="B442" s="15"/>
      <c r="J442" s="157"/>
      <c r="R442" s="34"/>
      <c r="S442" s="34"/>
    </row>
    <row r="443" ht="15.75" customHeight="1">
      <c r="B443" s="15"/>
      <c r="J443" s="157"/>
      <c r="R443" s="34"/>
      <c r="S443" s="34"/>
    </row>
    <row r="444" ht="15.75" customHeight="1">
      <c r="B444" s="15"/>
      <c r="J444" s="157"/>
      <c r="R444" s="34"/>
      <c r="S444" s="34"/>
    </row>
    <row r="445" ht="15.75" customHeight="1">
      <c r="B445" s="15"/>
      <c r="J445" s="157"/>
      <c r="R445" s="34"/>
      <c r="S445" s="34"/>
    </row>
    <row r="446" ht="15.75" customHeight="1">
      <c r="B446" s="15"/>
      <c r="J446" s="157"/>
      <c r="R446" s="34"/>
      <c r="S446" s="34"/>
    </row>
    <row r="447" ht="15.75" customHeight="1">
      <c r="B447" s="15"/>
      <c r="J447" s="157"/>
      <c r="R447" s="34"/>
      <c r="S447" s="34"/>
    </row>
    <row r="448" ht="15.75" customHeight="1">
      <c r="B448" s="15"/>
      <c r="J448" s="157"/>
      <c r="R448" s="34"/>
      <c r="S448" s="34"/>
    </row>
    <row r="449" ht="15.75" customHeight="1">
      <c r="B449" s="15"/>
      <c r="J449" s="157"/>
      <c r="R449" s="34"/>
      <c r="S449" s="34"/>
    </row>
    <row r="450" ht="15.75" customHeight="1">
      <c r="B450" s="15"/>
      <c r="J450" s="157"/>
      <c r="R450" s="34"/>
      <c r="S450" s="34"/>
    </row>
    <row r="451" ht="15.75" customHeight="1">
      <c r="B451" s="15"/>
      <c r="J451" s="157"/>
      <c r="R451" s="34"/>
      <c r="S451" s="34"/>
    </row>
    <row r="452" ht="15.75" customHeight="1">
      <c r="B452" s="15"/>
      <c r="J452" s="157"/>
      <c r="R452" s="34"/>
      <c r="S452" s="34"/>
    </row>
    <row r="453" ht="15.75" customHeight="1">
      <c r="B453" s="15"/>
      <c r="J453" s="157"/>
      <c r="R453" s="34"/>
      <c r="S453" s="34"/>
    </row>
    <row r="454" ht="15.75" customHeight="1">
      <c r="B454" s="15"/>
      <c r="J454" s="157"/>
      <c r="R454" s="34"/>
      <c r="S454" s="34"/>
    </row>
    <row r="455" ht="15.75" customHeight="1">
      <c r="B455" s="15"/>
      <c r="J455" s="157"/>
      <c r="R455" s="34"/>
      <c r="S455" s="34"/>
    </row>
    <row r="456" ht="15.75" customHeight="1">
      <c r="B456" s="15"/>
      <c r="J456" s="157"/>
      <c r="R456" s="34"/>
      <c r="S456" s="34"/>
    </row>
    <row r="457" ht="15.75" customHeight="1">
      <c r="B457" s="15"/>
      <c r="J457" s="157"/>
      <c r="R457" s="34"/>
      <c r="S457" s="34"/>
    </row>
    <row r="458" ht="15.75" customHeight="1">
      <c r="B458" s="15"/>
      <c r="J458" s="157"/>
      <c r="R458" s="34"/>
      <c r="S458" s="34"/>
    </row>
    <row r="459" ht="15.75" customHeight="1">
      <c r="B459" s="15"/>
      <c r="J459" s="157"/>
      <c r="R459" s="34"/>
      <c r="S459" s="34"/>
    </row>
    <row r="460" ht="15.75" customHeight="1">
      <c r="B460" s="15"/>
      <c r="J460" s="157"/>
      <c r="R460" s="34"/>
      <c r="S460" s="34"/>
    </row>
    <row r="461" ht="15.75" customHeight="1">
      <c r="B461" s="15"/>
      <c r="J461" s="157"/>
      <c r="R461" s="34"/>
      <c r="S461" s="34"/>
    </row>
    <row r="462" ht="15.75" customHeight="1">
      <c r="B462" s="15"/>
      <c r="J462" s="157"/>
      <c r="R462" s="34"/>
      <c r="S462" s="34"/>
    </row>
    <row r="463" ht="15.75" customHeight="1">
      <c r="B463" s="15"/>
      <c r="J463" s="157"/>
      <c r="R463" s="34"/>
      <c r="S463" s="34"/>
    </row>
    <row r="464" ht="15.75" customHeight="1">
      <c r="B464" s="15"/>
      <c r="J464" s="157"/>
      <c r="R464" s="34"/>
      <c r="S464" s="34"/>
    </row>
    <row r="465" ht="15.75" customHeight="1">
      <c r="B465" s="15"/>
      <c r="J465" s="157"/>
      <c r="R465" s="34"/>
      <c r="S465" s="34"/>
    </row>
    <row r="466" ht="15.75" customHeight="1">
      <c r="B466" s="15"/>
      <c r="J466" s="157"/>
      <c r="R466" s="34"/>
      <c r="S466" s="34"/>
    </row>
    <row r="467" ht="15.75" customHeight="1">
      <c r="B467" s="15"/>
      <c r="J467" s="157"/>
      <c r="R467" s="34"/>
      <c r="S467" s="34"/>
    </row>
    <row r="468" ht="15.75" customHeight="1">
      <c r="B468" s="15"/>
      <c r="J468" s="157"/>
      <c r="R468" s="34"/>
      <c r="S468" s="34"/>
    </row>
    <row r="469" ht="15.75" customHeight="1">
      <c r="B469" s="15"/>
      <c r="J469" s="157"/>
      <c r="R469" s="34"/>
      <c r="S469" s="34"/>
    </row>
    <row r="470" ht="15.75" customHeight="1">
      <c r="B470" s="15"/>
      <c r="J470" s="157"/>
      <c r="R470" s="34"/>
      <c r="S470" s="34"/>
    </row>
    <row r="471" ht="15.75" customHeight="1">
      <c r="B471" s="15"/>
      <c r="J471" s="157"/>
      <c r="R471" s="34"/>
      <c r="S471" s="34"/>
    </row>
    <row r="472" ht="15.75" customHeight="1">
      <c r="B472" s="15"/>
      <c r="J472" s="157"/>
      <c r="R472" s="34"/>
      <c r="S472" s="34"/>
    </row>
    <row r="473" ht="15.75" customHeight="1">
      <c r="B473" s="15"/>
      <c r="J473" s="157"/>
      <c r="R473" s="34"/>
      <c r="S473" s="34"/>
    </row>
    <row r="474" ht="15.75" customHeight="1">
      <c r="B474" s="15"/>
      <c r="J474" s="157"/>
      <c r="R474" s="34"/>
      <c r="S474" s="34"/>
    </row>
    <row r="475" ht="15.75" customHeight="1">
      <c r="B475" s="15"/>
      <c r="J475" s="157"/>
      <c r="R475" s="34"/>
      <c r="S475" s="34"/>
    </row>
    <row r="476" ht="15.75" customHeight="1">
      <c r="B476" s="15"/>
      <c r="J476" s="157"/>
      <c r="R476" s="34"/>
      <c r="S476" s="34"/>
    </row>
    <row r="477" ht="15.75" customHeight="1">
      <c r="B477" s="15"/>
      <c r="J477" s="157"/>
      <c r="R477" s="34"/>
      <c r="S477" s="34"/>
    </row>
    <row r="478" ht="15.75" customHeight="1">
      <c r="B478" s="15"/>
      <c r="J478" s="157"/>
      <c r="R478" s="34"/>
      <c r="S478" s="34"/>
    </row>
    <row r="479" ht="15.75" customHeight="1">
      <c r="B479" s="15"/>
      <c r="J479" s="157"/>
      <c r="R479" s="34"/>
      <c r="S479" s="34"/>
    </row>
    <row r="480" ht="15.75" customHeight="1">
      <c r="B480" s="15"/>
      <c r="J480" s="157"/>
      <c r="R480" s="34"/>
      <c r="S480" s="34"/>
    </row>
    <row r="481" ht="15.75" customHeight="1">
      <c r="B481" s="15"/>
      <c r="J481" s="157"/>
      <c r="R481" s="34"/>
      <c r="S481" s="34"/>
    </row>
    <row r="482" ht="15.75" customHeight="1">
      <c r="B482" s="15"/>
      <c r="J482" s="157"/>
      <c r="R482" s="34"/>
      <c r="S482" s="34"/>
    </row>
    <row r="483" ht="15.75" customHeight="1">
      <c r="B483" s="15"/>
      <c r="J483" s="157"/>
      <c r="R483" s="34"/>
      <c r="S483" s="34"/>
    </row>
    <row r="484" ht="15.75" customHeight="1">
      <c r="B484" s="15"/>
      <c r="J484" s="157"/>
      <c r="R484" s="34"/>
      <c r="S484" s="34"/>
    </row>
    <row r="485" ht="15.75" customHeight="1">
      <c r="B485" s="15"/>
      <c r="J485" s="157"/>
      <c r="R485" s="34"/>
      <c r="S485" s="34"/>
    </row>
    <row r="486" ht="15.75" customHeight="1">
      <c r="B486" s="15"/>
      <c r="J486" s="157"/>
      <c r="R486" s="34"/>
      <c r="S486" s="34"/>
    </row>
    <row r="487" ht="15.75" customHeight="1">
      <c r="B487" s="15"/>
      <c r="J487" s="157"/>
      <c r="R487" s="34"/>
      <c r="S487" s="34"/>
    </row>
    <row r="488" ht="15.75" customHeight="1">
      <c r="B488" s="15"/>
      <c r="J488" s="157"/>
      <c r="R488" s="34"/>
      <c r="S488" s="34"/>
    </row>
    <row r="489" ht="15.75" customHeight="1">
      <c r="B489" s="15"/>
      <c r="J489" s="157"/>
      <c r="R489" s="34"/>
      <c r="S489" s="34"/>
    </row>
    <row r="490" ht="15.75" customHeight="1">
      <c r="B490" s="15"/>
      <c r="J490" s="157"/>
      <c r="R490" s="34"/>
      <c r="S490" s="34"/>
    </row>
    <row r="491" ht="15.75" customHeight="1">
      <c r="B491" s="15"/>
      <c r="J491" s="157"/>
      <c r="R491" s="34"/>
      <c r="S491" s="34"/>
    </row>
    <row r="492" ht="15.75" customHeight="1">
      <c r="B492" s="15"/>
      <c r="J492" s="157"/>
      <c r="R492" s="34"/>
      <c r="S492" s="34"/>
    </row>
    <row r="493" ht="15.75" customHeight="1">
      <c r="B493" s="15"/>
      <c r="J493" s="157"/>
      <c r="R493" s="34"/>
      <c r="S493" s="34"/>
    </row>
    <row r="494" ht="15.75" customHeight="1">
      <c r="B494" s="15"/>
      <c r="J494" s="157"/>
      <c r="R494" s="34"/>
      <c r="S494" s="34"/>
    </row>
    <row r="495" ht="15.75" customHeight="1">
      <c r="B495" s="15"/>
      <c r="J495" s="157"/>
      <c r="R495" s="34"/>
      <c r="S495" s="34"/>
    </row>
    <row r="496" ht="15.75" customHeight="1">
      <c r="B496" s="15"/>
      <c r="J496" s="157"/>
      <c r="R496" s="34"/>
      <c r="S496" s="34"/>
    </row>
    <row r="497" ht="15.75" customHeight="1">
      <c r="B497" s="15"/>
      <c r="J497" s="157"/>
      <c r="R497" s="34"/>
      <c r="S497" s="34"/>
    </row>
    <row r="498" ht="15.75" customHeight="1">
      <c r="B498" s="15"/>
      <c r="J498" s="157"/>
      <c r="R498" s="34"/>
      <c r="S498" s="34"/>
    </row>
    <row r="499" ht="15.75" customHeight="1">
      <c r="B499" s="15"/>
      <c r="J499" s="157"/>
      <c r="R499" s="34"/>
      <c r="S499" s="34"/>
    </row>
    <row r="500" ht="15.75" customHeight="1">
      <c r="B500" s="15"/>
      <c r="J500" s="157"/>
      <c r="R500" s="34"/>
      <c r="S500" s="34"/>
    </row>
    <row r="501" ht="15.75" customHeight="1">
      <c r="B501" s="15"/>
      <c r="J501" s="157"/>
      <c r="R501" s="34"/>
      <c r="S501" s="34"/>
    </row>
    <row r="502" ht="15.75" customHeight="1">
      <c r="B502" s="15"/>
      <c r="J502" s="157"/>
      <c r="R502" s="34"/>
      <c r="S502" s="34"/>
    </row>
    <row r="503" ht="15.75" customHeight="1">
      <c r="B503" s="15"/>
      <c r="J503" s="157"/>
      <c r="R503" s="34"/>
      <c r="S503" s="34"/>
    </row>
    <row r="504" ht="15.75" customHeight="1">
      <c r="B504" s="15"/>
      <c r="J504" s="157"/>
      <c r="R504" s="34"/>
      <c r="S504" s="34"/>
    </row>
    <row r="505" ht="15.75" customHeight="1">
      <c r="B505" s="15"/>
      <c r="J505" s="157"/>
      <c r="R505" s="34"/>
      <c r="S505" s="34"/>
    </row>
    <row r="506" ht="15.75" customHeight="1">
      <c r="B506" s="15"/>
      <c r="J506" s="157"/>
      <c r="R506" s="34"/>
      <c r="S506" s="34"/>
    </row>
    <row r="507" ht="15.75" customHeight="1">
      <c r="B507" s="15"/>
      <c r="J507" s="157"/>
      <c r="R507" s="34"/>
      <c r="S507" s="34"/>
    </row>
    <row r="508" ht="15.75" customHeight="1">
      <c r="B508" s="15"/>
      <c r="J508" s="157"/>
      <c r="R508" s="34"/>
      <c r="S508" s="34"/>
    </row>
    <row r="509" ht="15.75" customHeight="1">
      <c r="B509" s="15"/>
      <c r="J509" s="157"/>
      <c r="R509" s="34"/>
      <c r="S509" s="34"/>
    </row>
    <row r="510" ht="15.75" customHeight="1">
      <c r="B510" s="15"/>
      <c r="J510" s="157"/>
      <c r="R510" s="34"/>
      <c r="S510" s="34"/>
    </row>
    <row r="511" ht="15.75" customHeight="1">
      <c r="B511" s="15"/>
      <c r="J511" s="157"/>
      <c r="R511" s="34"/>
      <c r="S511" s="34"/>
    </row>
    <row r="512" ht="15.75" customHeight="1">
      <c r="B512" s="15"/>
      <c r="J512" s="157"/>
      <c r="R512" s="34"/>
      <c r="S512" s="34"/>
    </row>
    <row r="513" ht="15.75" customHeight="1">
      <c r="B513" s="15"/>
      <c r="J513" s="157"/>
      <c r="R513" s="34"/>
      <c r="S513" s="34"/>
    </row>
    <row r="514" ht="15.75" customHeight="1">
      <c r="B514" s="15"/>
      <c r="J514" s="157"/>
      <c r="R514" s="34"/>
      <c r="S514" s="34"/>
    </row>
    <row r="515" ht="15.75" customHeight="1">
      <c r="B515" s="15"/>
      <c r="J515" s="157"/>
      <c r="R515" s="34"/>
      <c r="S515" s="34"/>
    </row>
    <row r="516" ht="15.75" customHeight="1">
      <c r="B516" s="15"/>
      <c r="J516" s="157"/>
      <c r="R516" s="34"/>
      <c r="S516" s="34"/>
    </row>
    <row r="517" ht="15.75" customHeight="1">
      <c r="B517" s="15"/>
      <c r="J517" s="157"/>
      <c r="R517" s="34"/>
      <c r="S517" s="34"/>
    </row>
    <row r="518" ht="15.75" customHeight="1">
      <c r="B518" s="15"/>
      <c r="J518" s="157"/>
      <c r="R518" s="34"/>
      <c r="S518" s="34"/>
    </row>
    <row r="519" ht="15.75" customHeight="1">
      <c r="B519" s="15"/>
      <c r="J519" s="157"/>
      <c r="R519" s="34"/>
      <c r="S519" s="34"/>
    </row>
    <row r="520" ht="15.75" customHeight="1">
      <c r="B520" s="15"/>
      <c r="J520" s="157"/>
      <c r="R520" s="34"/>
      <c r="S520" s="34"/>
    </row>
    <row r="521" ht="15.75" customHeight="1">
      <c r="B521" s="15"/>
      <c r="J521" s="157"/>
      <c r="R521" s="34"/>
      <c r="S521" s="34"/>
    </row>
    <row r="522" ht="15.75" customHeight="1">
      <c r="B522" s="15"/>
      <c r="J522" s="157"/>
      <c r="R522" s="34"/>
      <c r="S522" s="34"/>
    </row>
    <row r="523" ht="15.75" customHeight="1">
      <c r="B523" s="15"/>
      <c r="J523" s="157"/>
      <c r="R523" s="34"/>
      <c r="S523" s="34"/>
    </row>
    <row r="524" ht="15.75" customHeight="1">
      <c r="B524" s="15"/>
      <c r="J524" s="157"/>
      <c r="R524" s="34"/>
      <c r="S524" s="34"/>
    </row>
    <row r="525" ht="15.75" customHeight="1">
      <c r="B525" s="15"/>
      <c r="J525" s="157"/>
      <c r="R525" s="34"/>
      <c r="S525" s="34"/>
    </row>
    <row r="526" ht="15.75" customHeight="1">
      <c r="B526" s="15"/>
      <c r="J526" s="157"/>
      <c r="R526" s="34"/>
      <c r="S526" s="34"/>
    </row>
    <row r="527" ht="15.75" customHeight="1">
      <c r="B527" s="15"/>
      <c r="J527" s="157"/>
      <c r="R527" s="34"/>
      <c r="S527" s="34"/>
    </row>
    <row r="528" ht="15.75" customHeight="1">
      <c r="B528" s="15"/>
      <c r="J528" s="157"/>
      <c r="R528" s="34"/>
      <c r="S528" s="34"/>
    </row>
    <row r="529" ht="15.75" customHeight="1">
      <c r="B529" s="15"/>
      <c r="J529" s="157"/>
      <c r="R529" s="34"/>
      <c r="S529" s="34"/>
    </row>
    <row r="530" ht="15.75" customHeight="1">
      <c r="B530" s="15"/>
      <c r="J530" s="157"/>
      <c r="R530" s="34"/>
      <c r="S530" s="34"/>
    </row>
    <row r="531" ht="15.75" customHeight="1">
      <c r="B531" s="15"/>
      <c r="J531" s="157"/>
      <c r="R531" s="34"/>
      <c r="S531" s="34"/>
    </row>
    <row r="532" ht="15.75" customHeight="1">
      <c r="B532" s="15"/>
      <c r="J532" s="157"/>
      <c r="R532" s="34"/>
      <c r="S532" s="34"/>
    </row>
    <row r="533" ht="15.75" customHeight="1">
      <c r="B533" s="15"/>
      <c r="J533" s="157"/>
      <c r="R533" s="34"/>
      <c r="S533" s="34"/>
    </row>
    <row r="534" ht="15.75" customHeight="1">
      <c r="B534" s="15"/>
      <c r="J534" s="157"/>
      <c r="R534" s="34"/>
      <c r="S534" s="34"/>
    </row>
    <row r="535" ht="15.75" customHeight="1">
      <c r="B535" s="15"/>
      <c r="J535" s="157"/>
      <c r="R535" s="34"/>
      <c r="S535" s="34"/>
    </row>
    <row r="536" ht="15.75" customHeight="1">
      <c r="B536" s="15"/>
      <c r="J536" s="157"/>
      <c r="R536" s="34"/>
      <c r="S536" s="34"/>
    </row>
    <row r="537" ht="15.75" customHeight="1">
      <c r="B537" s="15"/>
      <c r="J537" s="157"/>
      <c r="R537" s="34"/>
      <c r="S537" s="34"/>
    </row>
    <row r="538" ht="15.75" customHeight="1">
      <c r="B538" s="15"/>
      <c r="J538" s="157"/>
      <c r="R538" s="34"/>
      <c r="S538" s="34"/>
    </row>
    <row r="539" ht="15.75" customHeight="1">
      <c r="B539" s="15"/>
      <c r="J539" s="157"/>
      <c r="R539" s="34"/>
      <c r="S539" s="34"/>
    </row>
    <row r="540" ht="15.75" customHeight="1">
      <c r="B540" s="15"/>
      <c r="J540" s="157"/>
      <c r="R540" s="34"/>
      <c r="S540" s="34"/>
    </row>
    <row r="541" ht="15.75" customHeight="1">
      <c r="B541" s="15"/>
      <c r="J541" s="157"/>
      <c r="R541" s="34"/>
      <c r="S541" s="34"/>
    </row>
    <row r="542" ht="15.75" customHeight="1">
      <c r="B542" s="15"/>
      <c r="J542" s="157"/>
      <c r="R542" s="34"/>
      <c r="S542" s="34"/>
    </row>
    <row r="543" ht="15.75" customHeight="1">
      <c r="B543" s="15"/>
      <c r="J543" s="157"/>
      <c r="R543" s="34"/>
      <c r="S543" s="34"/>
    </row>
    <row r="544" ht="15.75" customHeight="1">
      <c r="B544" s="15"/>
      <c r="J544" s="157"/>
      <c r="R544" s="34"/>
      <c r="S544" s="34"/>
    </row>
    <row r="545" ht="15.75" customHeight="1">
      <c r="B545" s="15"/>
      <c r="J545" s="157"/>
      <c r="R545" s="34"/>
      <c r="S545" s="34"/>
    </row>
    <row r="546" ht="15.75" customHeight="1">
      <c r="B546" s="15"/>
      <c r="J546" s="157"/>
      <c r="R546" s="34"/>
      <c r="S546" s="34"/>
    </row>
    <row r="547" ht="15.75" customHeight="1">
      <c r="B547" s="15"/>
      <c r="J547" s="157"/>
      <c r="R547" s="34"/>
      <c r="S547" s="34"/>
    </row>
    <row r="548" ht="15.75" customHeight="1">
      <c r="B548" s="15"/>
      <c r="J548" s="157"/>
      <c r="R548" s="34"/>
      <c r="S548" s="34"/>
    </row>
    <row r="549" ht="15.75" customHeight="1">
      <c r="B549" s="15"/>
      <c r="J549" s="157"/>
      <c r="R549" s="34"/>
      <c r="S549" s="34"/>
    </row>
    <row r="550" ht="15.75" customHeight="1">
      <c r="B550" s="15"/>
      <c r="J550" s="157"/>
      <c r="R550" s="34"/>
      <c r="S550" s="34"/>
    </row>
    <row r="551" ht="15.75" customHeight="1">
      <c r="B551" s="15"/>
      <c r="J551" s="157"/>
      <c r="R551" s="34"/>
      <c r="S551" s="34"/>
    </row>
    <row r="552" ht="15.75" customHeight="1">
      <c r="B552" s="15"/>
      <c r="J552" s="157"/>
      <c r="R552" s="34"/>
      <c r="S552" s="34"/>
    </row>
    <row r="553" ht="15.75" customHeight="1">
      <c r="B553" s="15"/>
      <c r="J553" s="157"/>
      <c r="R553" s="34"/>
      <c r="S553" s="34"/>
    </row>
    <row r="554" ht="15.75" customHeight="1">
      <c r="B554" s="15"/>
      <c r="J554" s="157"/>
      <c r="R554" s="34"/>
      <c r="S554" s="34"/>
    </row>
    <row r="555" ht="15.75" customHeight="1">
      <c r="B555" s="15"/>
      <c r="J555" s="157"/>
      <c r="R555" s="34"/>
      <c r="S555" s="34"/>
    </row>
    <row r="556" ht="15.75" customHeight="1">
      <c r="B556" s="15"/>
      <c r="J556" s="157"/>
      <c r="R556" s="34"/>
      <c r="S556" s="34"/>
    </row>
    <row r="557" ht="15.75" customHeight="1">
      <c r="B557" s="15"/>
      <c r="J557" s="157"/>
      <c r="R557" s="34"/>
      <c r="S557" s="34"/>
    </row>
    <row r="558" ht="15.75" customHeight="1">
      <c r="B558" s="15"/>
      <c r="J558" s="157"/>
      <c r="R558" s="34"/>
      <c r="S558" s="34"/>
    </row>
    <row r="559" ht="15.75" customHeight="1">
      <c r="B559" s="15"/>
      <c r="J559" s="157"/>
      <c r="R559" s="34"/>
      <c r="S559" s="34"/>
    </row>
    <row r="560" ht="15.75" customHeight="1">
      <c r="B560" s="15"/>
      <c r="J560" s="157"/>
      <c r="R560" s="34"/>
      <c r="S560" s="34"/>
    </row>
    <row r="561" ht="15.75" customHeight="1">
      <c r="B561" s="15"/>
      <c r="J561" s="157"/>
      <c r="R561" s="34"/>
      <c r="S561" s="34"/>
    </row>
    <row r="562" ht="15.75" customHeight="1">
      <c r="B562" s="15"/>
      <c r="J562" s="157"/>
      <c r="R562" s="34"/>
      <c r="S562" s="34"/>
    </row>
    <row r="563" ht="15.75" customHeight="1">
      <c r="B563" s="15"/>
      <c r="J563" s="157"/>
      <c r="R563" s="34"/>
      <c r="S563" s="34"/>
    </row>
    <row r="564" ht="15.75" customHeight="1">
      <c r="B564" s="15"/>
      <c r="J564" s="157"/>
      <c r="R564" s="34"/>
      <c r="S564" s="34"/>
    </row>
    <row r="565" ht="15.75" customHeight="1">
      <c r="B565" s="15"/>
      <c r="J565" s="157"/>
      <c r="R565" s="34"/>
      <c r="S565" s="34"/>
    </row>
    <row r="566" ht="15.75" customHeight="1">
      <c r="B566" s="15"/>
      <c r="J566" s="157"/>
      <c r="R566" s="34"/>
      <c r="S566" s="34"/>
    </row>
    <row r="567" ht="15.75" customHeight="1">
      <c r="B567" s="15"/>
      <c r="J567" s="157"/>
      <c r="R567" s="34"/>
      <c r="S567" s="34"/>
    </row>
    <row r="568" ht="15.75" customHeight="1">
      <c r="B568" s="15"/>
      <c r="J568" s="157"/>
      <c r="R568" s="34"/>
      <c r="S568" s="34"/>
    </row>
    <row r="569" ht="15.75" customHeight="1">
      <c r="B569" s="15"/>
      <c r="J569" s="157"/>
      <c r="R569" s="34"/>
      <c r="S569" s="34"/>
    </row>
    <row r="570" ht="15.75" customHeight="1">
      <c r="B570" s="15"/>
      <c r="J570" s="157"/>
      <c r="R570" s="34"/>
      <c r="S570" s="34"/>
    </row>
    <row r="571" ht="15.75" customHeight="1">
      <c r="B571" s="15"/>
      <c r="J571" s="157"/>
      <c r="R571" s="34"/>
      <c r="S571" s="34"/>
    </row>
    <row r="572" ht="15.75" customHeight="1">
      <c r="B572" s="15"/>
      <c r="J572" s="157"/>
      <c r="R572" s="34"/>
      <c r="S572" s="34"/>
    </row>
    <row r="573" ht="15.75" customHeight="1">
      <c r="B573" s="15"/>
      <c r="J573" s="157"/>
      <c r="R573" s="34"/>
      <c r="S573" s="34"/>
    </row>
    <row r="574" ht="15.75" customHeight="1">
      <c r="B574" s="15"/>
      <c r="J574" s="157"/>
      <c r="R574" s="34"/>
      <c r="S574" s="34"/>
    </row>
    <row r="575" ht="15.75" customHeight="1">
      <c r="B575" s="15"/>
      <c r="J575" s="157"/>
      <c r="R575" s="34"/>
      <c r="S575" s="34"/>
    </row>
    <row r="576" ht="15.75" customHeight="1">
      <c r="B576" s="15"/>
      <c r="J576" s="157"/>
      <c r="R576" s="34"/>
      <c r="S576" s="34"/>
    </row>
    <row r="577" ht="15.75" customHeight="1">
      <c r="B577" s="15"/>
      <c r="J577" s="157"/>
      <c r="R577" s="34"/>
      <c r="S577" s="34"/>
    </row>
    <row r="578" ht="15.75" customHeight="1">
      <c r="B578" s="15"/>
      <c r="J578" s="157"/>
      <c r="R578" s="34"/>
      <c r="S578" s="34"/>
    </row>
    <row r="579" ht="15.75" customHeight="1">
      <c r="B579" s="15"/>
      <c r="J579" s="157"/>
      <c r="R579" s="34"/>
      <c r="S579" s="34"/>
    </row>
    <row r="580" ht="15.75" customHeight="1">
      <c r="B580" s="15"/>
      <c r="J580" s="157"/>
      <c r="R580" s="34"/>
      <c r="S580" s="34"/>
    </row>
    <row r="581" ht="15.75" customHeight="1">
      <c r="B581" s="15"/>
      <c r="J581" s="157"/>
      <c r="R581" s="34"/>
      <c r="S581" s="34"/>
    </row>
    <row r="582" ht="15.75" customHeight="1">
      <c r="B582" s="15"/>
      <c r="J582" s="157"/>
      <c r="R582" s="34"/>
      <c r="S582" s="34"/>
    </row>
    <row r="583" ht="15.75" customHeight="1">
      <c r="B583" s="15"/>
      <c r="J583" s="157"/>
      <c r="R583" s="34"/>
      <c r="S583" s="34"/>
    </row>
    <row r="584" ht="15.75" customHeight="1">
      <c r="B584" s="15"/>
      <c r="J584" s="157"/>
      <c r="R584" s="34"/>
      <c r="S584" s="34"/>
    </row>
    <row r="585" ht="15.75" customHeight="1">
      <c r="B585" s="15"/>
      <c r="J585" s="157"/>
      <c r="R585" s="34"/>
      <c r="S585" s="34"/>
    </row>
    <row r="586" ht="15.75" customHeight="1">
      <c r="B586" s="15"/>
      <c r="J586" s="157"/>
      <c r="R586" s="34"/>
      <c r="S586" s="34"/>
    </row>
    <row r="587" ht="15.75" customHeight="1">
      <c r="B587" s="15"/>
      <c r="J587" s="157"/>
      <c r="R587" s="34"/>
      <c r="S587" s="34"/>
    </row>
    <row r="588" ht="15.75" customHeight="1">
      <c r="B588" s="15"/>
      <c r="J588" s="157"/>
      <c r="R588" s="34"/>
      <c r="S588" s="34"/>
    </row>
    <row r="589" ht="15.75" customHeight="1">
      <c r="B589" s="15"/>
      <c r="J589" s="157"/>
      <c r="R589" s="34"/>
      <c r="S589" s="34"/>
    </row>
    <row r="590" ht="15.75" customHeight="1">
      <c r="B590" s="15"/>
      <c r="J590" s="157"/>
      <c r="R590" s="34"/>
      <c r="S590" s="34"/>
    </row>
    <row r="591" ht="15.75" customHeight="1">
      <c r="B591" s="15"/>
      <c r="J591" s="157"/>
      <c r="R591" s="34"/>
      <c r="S591" s="34"/>
    </row>
    <row r="592" ht="15.75" customHeight="1">
      <c r="B592" s="15"/>
      <c r="J592" s="157"/>
      <c r="R592" s="34"/>
      <c r="S592" s="34"/>
    </row>
    <row r="593" ht="15.75" customHeight="1">
      <c r="B593" s="15"/>
      <c r="J593" s="157"/>
      <c r="R593" s="34"/>
      <c r="S593" s="34"/>
    </row>
    <row r="594" ht="15.75" customHeight="1">
      <c r="B594" s="15"/>
      <c r="J594" s="157"/>
      <c r="R594" s="34"/>
      <c r="S594" s="34"/>
    </row>
    <row r="595" ht="15.75" customHeight="1">
      <c r="B595" s="15"/>
      <c r="J595" s="157"/>
      <c r="R595" s="34"/>
      <c r="S595" s="34"/>
    </row>
    <row r="596" ht="15.75" customHeight="1">
      <c r="B596" s="15"/>
      <c r="J596" s="157"/>
      <c r="R596" s="34"/>
      <c r="S596" s="34"/>
    </row>
    <row r="597" ht="15.75" customHeight="1">
      <c r="B597" s="15"/>
      <c r="J597" s="157"/>
      <c r="R597" s="34"/>
      <c r="S597" s="34"/>
    </row>
    <row r="598" ht="15.75" customHeight="1">
      <c r="B598" s="15"/>
      <c r="J598" s="157"/>
      <c r="R598" s="34"/>
      <c r="S598" s="34"/>
    </row>
    <row r="599" ht="15.75" customHeight="1">
      <c r="B599" s="15"/>
      <c r="J599" s="157"/>
      <c r="R599" s="34"/>
      <c r="S599" s="34"/>
    </row>
    <row r="600" ht="15.75" customHeight="1">
      <c r="B600" s="15"/>
      <c r="J600" s="157"/>
      <c r="R600" s="34"/>
      <c r="S600" s="34"/>
    </row>
    <row r="601" ht="15.75" customHeight="1">
      <c r="B601" s="15"/>
      <c r="J601" s="157"/>
      <c r="R601" s="34"/>
      <c r="S601" s="34"/>
    </row>
    <row r="602" ht="15.75" customHeight="1">
      <c r="B602" s="15"/>
      <c r="J602" s="157"/>
      <c r="R602" s="34"/>
      <c r="S602" s="34"/>
    </row>
    <row r="603" ht="15.75" customHeight="1">
      <c r="B603" s="15"/>
      <c r="J603" s="157"/>
      <c r="R603" s="34"/>
      <c r="S603" s="34"/>
    </row>
    <row r="604" ht="15.75" customHeight="1">
      <c r="B604" s="15"/>
      <c r="J604" s="157"/>
      <c r="R604" s="34"/>
      <c r="S604" s="34"/>
    </row>
    <row r="605" ht="15.75" customHeight="1">
      <c r="B605" s="15"/>
      <c r="J605" s="157"/>
      <c r="R605" s="34"/>
      <c r="S605" s="34"/>
    </row>
    <row r="606" ht="15.75" customHeight="1">
      <c r="B606" s="15"/>
      <c r="J606" s="157"/>
      <c r="R606" s="34"/>
      <c r="S606" s="34"/>
    </row>
    <row r="607" ht="15.75" customHeight="1">
      <c r="B607" s="15"/>
      <c r="J607" s="157"/>
      <c r="R607" s="34"/>
      <c r="S607" s="34"/>
    </row>
    <row r="608" ht="15.75" customHeight="1">
      <c r="B608" s="15"/>
      <c r="J608" s="157"/>
      <c r="R608" s="34"/>
      <c r="S608" s="34"/>
    </row>
    <row r="609" ht="15.75" customHeight="1">
      <c r="B609" s="15"/>
      <c r="J609" s="157"/>
      <c r="R609" s="34"/>
      <c r="S609" s="34"/>
    </row>
    <row r="610" ht="15.75" customHeight="1">
      <c r="B610" s="15"/>
      <c r="J610" s="157"/>
      <c r="R610" s="34"/>
      <c r="S610" s="34"/>
    </row>
    <row r="611" ht="15.75" customHeight="1">
      <c r="B611" s="15"/>
      <c r="J611" s="157"/>
      <c r="R611" s="34"/>
      <c r="S611" s="34"/>
    </row>
    <row r="612" ht="15.75" customHeight="1">
      <c r="B612" s="15"/>
      <c r="J612" s="157"/>
      <c r="R612" s="34"/>
      <c r="S612" s="34"/>
    </row>
    <row r="613" ht="15.75" customHeight="1">
      <c r="B613" s="15"/>
      <c r="J613" s="157"/>
      <c r="R613" s="34"/>
      <c r="S613" s="34"/>
    </row>
    <row r="614" ht="15.75" customHeight="1">
      <c r="B614" s="15"/>
      <c r="J614" s="157"/>
      <c r="R614" s="34"/>
      <c r="S614" s="34"/>
    </row>
    <row r="615" ht="15.75" customHeight="1">
      <c r="B615" s="15"/>
      <c r="J615" s="157"/>
      <c r="R615" s="34"/>
      <c r="S615" s="34"/>
    </row>
    <row r="616" ht="15.75" customHeight="1">
      <c r="B616" s="15"/>
      <c r="J616" s="157"/>
      <c r="R616" s="34"/>
      <c r="S616" s="34"/>
    </row>
    <row r="617" ht="15.75" customHeight="1">
      <c r="B617" s="15"/>
      <c r="J617" s="157"/>
      <c r="R617" s="34"/>
      <c r="S617" s="34"/>
    </row>
    <row r="618" ht="15.75" customHeight="1">
      <c r="B618" s="15"/>
      <c r="J618" s="157"/>
      <c r="R618" s="34"/>
      <c r="S618" s="34"/>
    </row>
    <row r="619" ht="15.75" customHeight="1">
      <c r="B619" s="15"/>
      <c r="J619" s="157"/>
      <c r="R619" s="34"/>
      <c r="S619" s="34"/>
    </row>
    <row r="620" ht="15.75" customHeight="1">
      <c r="B620" s="15"/>
      <c r="J620" s="157"/>
      <c r="R620" s="34"/>
      <c r="S620" s="34"/>
    </row>
    <row r="621" ht="15.75" customHeight="1">
      <c r="B621" s="15"/>
      <c r="J621" s="157"/>
      <c r="R621" s="34"/>
      <c r="S621" s="34"/>
    </row>
    <row r="622" ht="15.75" customHeight="1">
      <c r="B622" s="15"/>
      <c r="J622" s="157"/>
      <c r="R622" s="34"/>
      <c r="S622" s="34"/>
    </row>
    <row r="623" ht="15.75" customHeight="1">
      <c r="B623" s="15"/>
      <c r="J623" s="157"/>
      <c r="R623" s="34"/>
      <c r="S623" s="34"/>
    </row>
    <row r="624" ht="15.75" customHeight="1">
      <c r="B624" s="15"/>
      <c r="J624" s="157"/>
      <c r="R624" s="34"/>
      <c r="S624" s="34"/>
    </row>
    <row r="625" ht="15.75" customHeight="1">
      <c r="B625" s="15"/>
      <c r="J625" s="157"/>
      <c r="R625" s="34"/>
      <c r="S625" s="34"/>
    </row>
    <row r="626" ht="15.75" customHeight="1">
      <c r="B626" s="15"/>
      <c r="J626" s="157"/>
      <c r="R626" s="34"/>
      <c r="S626" s="34"/>
    </row>
    <row r="627" ht="15.75" customHeight="1">
      <c r="B627" s="15"/>
      <c r="J627" s="157"/>
      <c r="R627" s="34"/>
      <c r="S627" s="34"/>
    </row>
    <row r="628" ht="15.75" customHeight="1">
      <c r="B628" s="15"/>
      <c r="J628" s="157"/>
      <c r="R628" s="34"/>
      <c r="S628" s="34"/>
    </row>
    <row r="629" ht="15.75" customHeight="1">
      <c r="B629" s="15"/>
      <c r="J629" s="157"/>
      <c r="R629" s="34"/>
      <c r="S629" s="34"/>
    </row>
    <row r="630" ht="15.75" customHeight="1">
      <c r="B630" s="15"/>
      <c r="J630" s="157"/>
      <c r="R630" s="34"/>
      <c r="S630" s="34"/>
    </row>
    <row r="631" ht="15.75" customHeight="1">
      <c r="B631" s="15"/>
      <c r="J631" s="157"/>
      <c r="R631" s="34"/>
      <c r="S631" s="34"/>
    </row>
    <row r="632" ht="15.75" customHeight="1">
      <c r="B632" s="15"/>
      <c r="J632" s="157"/>
      <c r="R632" s="34"/>
      <c r="S632" s="34"/>
    </row>
    <row r="633" ht="15.75" customHeight="1">
      <c r="B633" s="15"/>
      <c r="J633" s="157"/>
      <c r="R633" s="34"/>
      <c r="S633" s="34"/>
    </row>
    <row r="634" ht="15.75" customHeight="1">
      <c r="B634" s="15"/>
      <c r="J634" s="157"/>
      <c r="R634" s="34"/>
      <c r="S634" s="34"/>
    </row>
    <row r="635" ht="15.75" customHeight="1">
      <c r="B635" s="15"/>
      <c r="J635" s="157"/>
      <c r="R635" s="34"/>
      <c r="S635" s="34"/>
    </row>
    <row r="636" ht="15.75" customHeight="1">
      <c r="B636" s="15"/>
      <c r="J636" s="157"/>
      <c r="R636" s="34"/>
      <c r="S636" s="34"/>
    </row>
    <row r="637" ht="15.75" customHeight="1">
      <c r="B637" s="15"/>
      <c r="J637" s="157"/>
      <c r="R637" s="34"/>
      <c r="S637" s="34"/>
    </row>
    <row r="638" ht="15.75" customHeight="1">
      <c r="B638" s="15"/>
      <c r="J638" s="157"/>
      <c r="R638" s="34"/>
      <c r="S638" s="34"/>
    </row>
    <row r="639" ht="15.75" customHeight="1">
      <c r="B639" s="15"/>
      <c r="J639" s="157"/>
      <c r="R639" s="34"/>
      <c r="S639" s="34"/>
    </row>
    <row r="640" ht="15.75" customHeight="1">
      <c r="B640" s="15"/>
      <c r="J640" s="157"/>
      <c r="R640" s="34"/>
      <c r="S640" s="34"/>
    </row>
    <row r="641" ht="15.75" customHeight="1">
      <c r="B641" s="15"/>
      <c r="J641" s="157"/>
      <c r="R641" s="34"/>
      <c r="S641" s="34"/>
    </row>
    <row r="642" ht="15.75" customHeight="1">
      <c r="B642" s="15"/>
      <c r="J642" s="157"/>
      <c r="R642" s="34"/>
      <c r="S642" s="34"/>
    </row>
    <row r="643" ht="15.75" customHeight="1">
      <c r="B643" s="15"/>
      <c r="J643" s="157"/>
      <c r="R643" s="34"/>
      <c r="S643" s="34"/>
    </row>
    <row r="644" ht="15.75" customHeight="1">
      <c r="B644" s="15"/>
      <c r="J644" s="157"/>
      <c r="R644" s="34"/>
      <c r="S644" s="34"/>
    </row>
    <row r="645" ht="15.75" customHeight="1">
      <c r="B645" s="15"/>
      <c r="J645" s="157"/>
      <c r="R645" s="34"/>
      <c r="S645" s="34"/>
    </row>
    <row r="646" ht="15.75" customHeight="1">
      <c r="B646" s="15"/>
      <c r="J646" s="157"/>
      <c r="R646" s="34"/>
      <c r="S646" s="34"/>
    </row>
    <row r="647" ht="15.75" customHeight="1">
      <c r="B647" s="15"/>
      <c r="J647" s="157"/>
      <c r="R647" s="34"/>
      <c r="S647" s="34"/>
    </row>
    <row r="648" ht="15.75" customHeight="1">
      <c r="B648" s="15"/>
      <c r="J648" s="157"/>
      <c r="R648" s="34"/>
      <c r="S648" s="34"/>
    </row>
    <row r="649" ht="15.75" customHeight="1">
      <c r="B649" s="15"/>
      <c r="J649" s="157"/>
      <c r="R649" s="34"/>
      <c r="S649" s="34"/>
    </row>
    <row r="650" ht="15.75" customHeight="1">
      <c r="B650" s="15"/>
      <c r="J650" s="157"/>
      <c r="R650" s="34"/>
      <c r="S650" s="34"/>
    </row>
    <row r="651" ht="15.75" customHeight="1">
      <c r="B651" s="15"/>
      <c r="J651" s="157"/>
      <c r="R651" s="34"/>
      <c r="S651" s="34"/>
    </row>
    <row r="652" ht="15.75" customHeight="1">
      <c r="B652" s="15"/>
      <c r="J652" s="157"/>
      <c r="R652" s="34"/>
      <c r="S652" s="34"/>
    </row>
    <row r="653" ht="15.75" customHeight="1">
      <c r="B653" s="15"/>
      <c r="J653" s="157"/>
      <c r="R653" s="34"/>
      <c r="S653" s="34"/>
    </row>
    <row r="654" ht="15.75" customHeight="1">
      <c r="B654" s="15"/>
      <c r="J654" s="157"/>
      <c r="R654" s="34"/>
      <c r="S654" s="34"/>
    </row>
    <row r="655" ht="15.75" customHeight="1">
      <c r="B655" s="15"/>
      <c r="J655" s="157"/>
      <c r="R655" s="34"/>
      <c r="S655" s="34"/>
    </row>
    <row r="656" ht="15.75" customHeight="1">
      <c r="B656" s="15"/>
      <c r="J656" s="157"/>
      <c r="R656" s="34"/>
      <c r="S656" s="34"/>
    </row>
    <row r="657" ht="15.75" customHeight="1">
      <c r="B657" s="15"/>
      <c r="J657" s="157"/>
      <c r="R657" s="34"/>
      <c r="S657" s="34"/>
    </row>
    <row r="658" ht="15.75" customHeight="1">
      <c r="B658" s="15"/>
      <c r="J658" s="157"/>
      <c r="R658" s="34"/>
      <c r="S658" s="34"/>
    </row>
    <row r="659" ht="15.75" customHeight="1">
      <c r="B659" s="15"/>
      <c r="J659" s="157"/>
      <c r="R659" s="34"/>
      <c r="S659" s="34"/>
    </row>
    <row r="660" ht="15.75" customHeight="1">
      <c r="B660" s="15"/>
      <c r="J660" s="157"/>
      <c r="R660" s="34"/>
      <c r="S660" s="34"/>
    </row>
    <row r="661" ht="15.75" customHeight="1">
      <c r="B661" s="15"/>
      <c r="J661" s="157"/>
      <c r="R661" s="34"/>
      <c r="S661" s="34"/>
    </row>
    <row r="662" ht="15.75" customHeight="1">
      <c r="B662" s="15"/>
      <c r="J662" s="157"/>
      <c r="R662" s="34"/>
      <c r="S662" s="34"/>
    </row>
    <row r="663" ht="15.75" customHeight="1">
      <c r="B663" s="15"/>
      <c r="J663" s="157"/>
      <c r="R663" s="34"/>
      <c r="S663" s="34"/>
    </row>
    <row r="664" ht="15.75" customHeight="1">
      <c r="B664" s="15"/>
      <c r="J664" s="157"/>
      <c r="R664" s="34"/>
      <c r="S664" s="34"/>
    </row>
    <row r="665" ht="15.75" customHeight="1">
      <c r="B665" s="15"/>
      <c r="J665" s="157"/>
      <c r="R665" s="34"/>
      <c r="S665" s="34"/>
    </row>
    <row r="666" ht="15.75" customHeight="1">
      <c r="B666" s="15"/>
      <c r="J666" s="157"/>
      <c r="R666" s="34"/>
      <c r="S666" s="34"/>
    </row>
    <row r="667" ht="15.75" customHeight="1">
      <c r="B667" s="15"/>
      <c r="J667" s="157"/>
      <c r="R667" s="34"/>
      <c r="S667" s="34"/>
    </row>
    <row r="668" ht="15.75" customHeight="1">
      <c r="B668" s="15"/>
      <c r="J668" s="157"/>
      <c r="R668" s="34"/>
      <c r="S668" s="34"/>
    </row>
    <row r="669" ht="15.75" customHeight="1">
      <c r="B669" s="15"/>
      <c r="J669" s="157"/>
      <c r="R669" s="34"/>
      <c r="S669" s="34"/>
    </row>
    <row r="670" ht="15.75" customHeight="1">
      <c r="B670" s="15"/>
      <c r="J670" s="157"/>
      <c r="R670" s="34"/>
      <c r="S670" s="34"/>
    </row>
    <row r="671" ht="15.75" customHeight="1">
      <c r="B671" s="15"/>
      <c r="J671" s="157"/>
      <c r="R671" s="34"/>
      <c r="S671" s="34"/>
    </row>
    <row r="672" ht="15.75" customHeight="1">
      <c r="B672" s="15"/>
      <c r="J672" s="157"/>
      <c r="R672" s="34"/>
      <c r="S672" s="34"/>
    </row>
    <row r="673" ht="15.75" customHeight="1">
      <c r="B673" s="15"/>
      <c r="J673" s="157"/>
      <c r="R673" s="34"/>
      <c r="S673" s="34"/>
    </row>
    <row r="674" ht="15.75" customHeight="1">
      <c r="B674" s="15"/>
      <c r="J674" s="157"/>
      <c r="R674" s="34"/>
      <c r="S674" s="34"/>
    </row>
    <row r="675" ht="15.75" customHeight="1">
      <c r="B675" s="15"/>
      <c r="J675" s="157"/>
      <c r="R675" s="34"/>
      <c r="S675" s="34"/>
    </row>
    <row r="676" ht="15.75" customHeight="1">
      <c r="B676" s="15"/>
      <c r="J676" s="157"/>
      <c r="R676" s="34"/>
      <c r="S676" s="34"/>
    </row>
    <row r="677" ht="15.75" customHeight="1">
      <c r="B677" s="15"/>
      <c r="J677" s="157"/>
      <c r="R677" s="34"/>
      <c r="S677" s="34"/>
    </row>
    <row r="678" ht="15.75" customHeight="1">
      <c r="B678" s="15"/>
      <c r="J678" s="157"/>
      <c r="R678" s="34"/>
      <c r="S678" s="34"/>
    </row>
    <row r="679" ht="15.75" customHeight="1">
      <c r="B679" s="15"/>
      <c r="J679" s="157"/>
      <c r="R679" s="34"/>
      <c r="S679" s="34"/>
    </row>
    <row r="680" ht="15.75" customHeight="1">
      <c r="B680" s="15"/>
      <c r="J680" s="157"/>
      <c r="R680" s="34"/>
      <c r="S680" s="34"/>
    </row>
    <row r="681" ht="15.75" customHeight="1">
      <c r="B681" s="15"/>
      <c r="J681" s="157"/>
      <c r="R681" s="34"/>
      <c r="S681" s="34"/>
    </row>
    <row r="682" ht="15.75" customHeight="1">
      <c r="B682" s="15"/>
      <c r="J682" s="157"/>
      <c r="R682" s="34"/>
      <c r="S682" s="34"/>
    </row>
    <row r="683" ht="15.75" customHeight="1">
      <c r="B683" s="15"/>
      <c r="J683" s="157"/>
      <c r="R683" s="34"/>
      <c r="S683" s="34"/>
    </row>
    <row r="684" ht="15.75" customHeight="1">
      <c r="B684" s="15"/>
      <c r="J684" s="157"/>
      <c r="R684" s="34"/>
      <c r="S684" s="34"/>
    </row>
    <row r="685" ht="15.75" customHeight="1">
      <c r="B685" s="15"/>
      <c r="J685" s="157"/>
      <c r="R685" s="34"/>
      <c r="S685" s="34"/>
    </row>
    <row r="686" ht="15.75" customHeight="1">
      <c r="B686" s="15"/>
      <c r="J686" s="157"/>
      <c r="R686" s="34"/>
      <c r="S686" s="34"/>
    </row>
    <row r="687" ht="15.75" customHeight="1">
      <c r="B687" s="15"/>
      <c r="J687" s="157"/>
      <c r="R687" s="34"/>
      <c r="S687" s="34"/>
    </row>
    <row r="688" ht="15.75" customHeight="1">
      <c r="B688" s="15"/>
      <c r="J688" s="157"/>
      <c r="R688" s="34"/>
      <c r="S688" s="34"/>
    </row>
    <row r="689" ht="15.75" customHeight="1">
      <c r="B689" s="15"/>
      <c r="J689" s="157"/>
      <c r="R689" s="34"/>
      <c r="S689" s="34"/>
    </row>
    <row r="690" ht="15.75" customHeight="1">
      <c r="B690" s="15"/>
      <c r="J690" s="157"/>
      <c r="R690" s="34"/>
      <c r="S690" s="34"/>
    </row>
    <row r="691" ht="15.75" customHeight="1">
      <c r="B691" s="15"/>
      <c r="J691" s="157"/>
      <c r="R691" s="34"/>
      <c r="S691" s="34"/>
    </row>
    <row r="692" ht="15.75" customHeight="1">
      <c r="B692" s="15"/>
      <c r="J692" s="157"/>
      <c r="R692" s="34"/>
      <c r="S692" s="34"/>
    </row>
    <row r="693" ht="15.75" customHeight="1">
      <c r="B693" s="15"/>
      <c r="J693" s="157"/>
      <c r="R693" s="34"/>
      <c r="S693" s="34"/>
    </row>
    <row r="694" ht="15.75" customHeight="1">
      <c r="B694" s="15"/>
      <c r="J694" s="157"/>
      <c r="R694" s="34"/>
      <c r="S694" s="34"/>
    </row>
    <row r="695" ht="15.75" customHeight="1">
      <c r="B695" s="15"/>
      <c r="J695" s="157"/>
      <c r="R695" s="34"/>
      <c r="S695" s="34"/>
    </row>
    <row r="696" ht="15.75" customHeight="1">
      <c r="B696" s="15"/>
      <c r="J696" s="157"/>
      <c r="R696" s="34"/>
      <c r="S696" s="34"/>
    </row>
    <row r="697" ht="15.75" customHeight="1">
      <c r="B697" s="15"/>
      <c r="J697" s="157"/>
      <c r="R697" s="34"/>
      <c r="S697" s="34"/>
    </row>
    <row r="698" ht="15.75" customHeight="1">
      <c r="B698" s="15"/>
      <c r="J698" s="157"/>
      <c r="R698" s="34"/>
      <c r="S698" s="34"/>
    </row>
    <row r="699" ht="15.75" customHeight="1">
      <c r="B699" s="15"/>
      <c r="J699" s="157"/>
      <c r="R699" s="34"/>
      <c r="S699" s="34"/>
    </row>
    <row r="700" ht="15.75" customHeight="1">
      <c r="B700" s="15"/>
      <c r="J700" s="157"/>
      <c r="R700" s="34"/>
      <c r="S700" s="34"/>
    </row>
    <row r="701" ht="15.75" customHeight="1">
      <c r="B701" s="15"/>
      <c r="J701" s="157"/>
      <c r="R701" s="34"/>
      <c r="S701" s="34"/>
    </row>
    <row r="702" ht="15.75" customHeight="1">
      <c r="B702" s="15"/>
      <c r="J702" s="157"/>
      <c r="R702" s="34"/>
      <c r="S702" s="34"/>
    </row>
    <row r="703" ht="15.75" customHeight="1">
      <c r="B703" s="15"/>
      <c r="J703" s="157"/>
      <c r="R703" s="34"/>
      <c r="S703" s="34"/>
    </row>
    <row r="704" ht="15.75" customHeight="1">
      <c r="B704" s="15"/>
      <c r="J704" s="157"/>
      <c r="R704" s="34"/>
      <c r="S704" s="34"/>
    </row>
    <row r="705" ht="15.75" customHeight="1">
      <c r="B705" s="15"/>
      <c r="J705" s="157"/>
      <c r="R705" s="34"/>
      <c r="S705" s="34"/>
    </row>
    <row r="706" ht="15.75" customHeight="1">
      <c r="B706" s="15"/>
      <c r="J706" s="157"/>
      <c r="R706" s="34"/>
      <c r="S706" s="34"/>
    </row>
    <row r="707" ht="15.75" customHeight="1">
      <c r="B707" s="15"/>
      <c r="J707" s="157"/>
      <c r="R707" s="34"/>
      <c r="S707" s="34"/>
    </row>
    <row r="708" ht="15.75" customHeight="1">
      <c r="B708" s="15"/>
      <c r="J708" s="157"/>
      <c r="R708" s="34"/>
      <c r="S708" s="34"/>
    </row>
    <row r="709" ht="15.75" customHeight="1">
      <c r="B709" s="15"/>
      <c r="J709" s="157"/>
      <c r="R709" s="34"/>
      <c r="S709" s="34"/>
    </row>
    <row r="710" ht="15.75" customHeight="1">
      <c r="B710" s="15"/>
      <c r="J710" s="157"/>
      <c r="R710" s="34"/>
      <c r="S710" s="34"/>
    </row>
    <row r="711" ht="15.75" customHeight="1">
      <c r="B711" s="15"/>
      <c r="J711" s="157"/>
      <c r="R711" s="34"/>
      <c r="S711" s="34"/>
    </row>
    <row r="712" ht="15.75" customHeight="1">
      <c r="B712" s="15"/>
      <c r="J712" s="157"/>
      <c r="R712" s="34"/>
      <c r="S712" s="34"/>
    </row>
    <row r="713" ht="15.75" customHeight="1">
      <c r="B713" s="15"/>
      <c r="J713" s="157"/>
      <c r="R713" s="34"/>
      <c r="S713" s="34"/>
    </row>
    <row r="714" ht="15.75" customHeight="1">
      <c r="B714" s="15"/>
      <c r="J714" s="157"/>
      <c r="R714" s="34"/>
      <c r="S714" s="34"/>
    </row>
    <row r="715" ht="15.75" customHeight="1">
      <c r="B715" s="15"/>
      <c r="J715" s="157"/>
      <c r="R715" s="34"/>
      <c r="S715" s="34"/>
    </row>
    <row r="716" ht="15.75" customHeight="1">
      <c r="B716" s="15"/>
      <c r="J716" s="157"/>
      <c r="R716" s="34"/>
      <c r="S716" s="34"/>
    </row>
    <row r="717" ht="15.75" customHeight="1">
      <c r="B717" s="15"/>
      <c r="J717" s="157"/>
      <c r="R717" s="34"/>
      <c r="S717" s="34"/>
    </row>
    <row r="718" ht="15.75" customHeight="1">
      <c r="B718" s="15"/>
      <c r="J718" s="157"/>
      <c r="R718" s="34"/>
      <c r="S718" s="34"/>
    </row>
    <row r="719" ht="15.75" customHeight="1">
      <c r="B719" s="15"/>
      <c r="J719" s="157"/>
      <c r="R719" s="34"/>
      <c r="S719" s="34"/>
    </row>
    <row r="720" ht="15.75" customHeight="1">
      <c r="B720" s="15"/>
      <c r="J720" s="157"/>
      <c r="R720" s="34"/>
      <c r="S720" s="34"/>
    </row>
    <row r="721" ht="15.75" customHeight="1">
      <c r="B721" s="15"/>
      <c r="J721" s="157"/>
      <c r="R721" s="34"/>
      <c r="S721" s="34"/>
    </row>
    <row r="722" ht="15.75" customHeight="1">
      <c r="B722" s="15"/>
      <c r="J722" s="157"/>
      <c r="R722" s="34"/>
      <c r="S722" s="34"/>
    </row>
    <row r="723" ht="15.75" customHeight="1">
      <c r="B723" s="15"/>
      <c r="J723" s="157"/>
      <c r="R723" s="34"/>
      <c r="S723" s="34"/>
    </row>
  </sheetData>
  <autoFilter ref="$M$1:$M$723"/>
  <customSheetViews>
    <customSheetView guid="{1EF23D11-4E2A-4A43-9D4D-5A855A93FEB9}" filter="1" showAutoFilter="1">
      <autoFilter ref="$M$1:$M$723">
        <filterColumn colId="0">
          <filters>
            <filter val="Abdullah"/>
          </filters>
        </filterColumn>
      </autoFilter>
    </customSheetView>
    <customSheetView guid="{B7F736BF-5AC1-4FDE-BADC-F871A92952E4}" filter="1" showAutoFilter="1">
      <autoFilter ref="$A$1:$A$723"/>
    </customSheetView>
  </customSheetViews>
  <conditionalFormatting sqref="A191:A192">
    <cfRule type="containsText" dxfId="0" priority="1" operator="containsText" text="Private">
      <formula>NOT(ISERROR(SEARCH(("Private"),(A191))))</formula>
    </cfRule>
  </conditionalFormatting>
  <conditionalFormatting sqref="B191:B192">
    <cfRule type="expression" dxfId="1" priority="2">
      <formula>AND(ISNUMBER(B191),TRUNC(B191)&lt;TODAY()-6)</formula>
    </cfRule>
  </conditionalFormatting>
  <conditionalFormatting sqref="S191:S192">
    <cfRule type="containsBlanks" dxfId="2" priority="3">
      <formula>LEN(TRIM(S191))=0</formula>
    </cfRule>
  </conditionalFormatting>
  <conditionalFormatting sqref="S191:S192">
    <cfRule type="containsBlanks" dxfId="2" priority="4">
      <formula>LEN(TRIM(S191))=0</formula>
    </cfRule>
  </conditionalFormatting>
  <conditionalFormatting sqref="R191:R192">
    <cfRule type="containsBlanks" dxfId="3" priority="5">
      <formula>LEN(TRIM(R191))=0</formula>
    </cfRule>
  </conditionalFormatting>
  <conditionalFormatting sqref="A1:A191 A193:A195 A197:A723">
    <cfRule type="containsText" dxfId="0" priority="6" operator="containsText" text="Private">
      <formula>NOT(ISERROR(SEARCH(("Private"),(A1))))</formula>
    </cfRule>
  </conditionalFormatting>
  <conditionalFormatting sqref="B1:B191 B193:B723">
    <cfRule type="expression" dxfId="4" priority="7">
      <formula>AND(ISNUMBER(B1),TRUNC(B1)&lt;TODAY())</formula>
    </cfRule>
  </conditionalFormatting>
  <conditionalFormatting sqref="R1:R191 R193:R723">
    <cfRule type="containsBlanks" dxfId="3" priority="8">
      <formula>LEN(TRIM(R1))=0</formula>
    </cfRule>
  </conditionalFormatting>
  <conditionalFormatting sqref="S1:S191 S193:S723">
    <cfRule type="containsBlanks" dxfId="2" priority="9">
      <formula>LEN(TRIM(S1))=0</formula>
    </cfRule>
  </conditionalFormatting>
  <conditionalFormatting sqref="S1:S191 S193:S723">
    <cfRule type="containsBlanks" dxfId="2" priority="10">
      <formula>LEN(TRIM(S1))=0</formula>
    </cfRule>
  </conditionalFormatting>
  <hyperlinks>
    <hyperlink r:id="rId2" ref="H54"/>
    <hyperlink r:id="rId3" ref="H104"/>
    <hyperlink r:id="rId4" ref="H124"/>
    <hyperlink r:id="rId5" ref="H129"/>
    <hyperlink r:id="rId6" ref="C132"/>
    <hyperlink r:id="rId7" ref="H142"/>
    <hyperlink r:id="rId8" ref="H154"/>
    <hyperlink r:id="rId9" ref="H171"/>
    <hyperlink r:id="rId10" ref="H212"/>
    <hyperlink r:id="rId11" ref="H213"/>
    <hyperlink r:id="rId12" ref="I215"/>
  </hyperlinks>
  <drawing r:id="rId13"/>
  <legacyDrawing r:id="rId1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5.13"/>
    <col customWidth="1" min="2" max="8" width="9.5"/>
  </cols>
  <sheetData>
    <row r="1" ht="15.75" customHeight="1">
      <c r="A1" s="438" t="s">
        <v>3409</v>
      </c>
      <c r="B1" s="439">
        <f t="shared" ref="B1:H1" si="1">COUNTIF(B$4:B$284,"✔")</f>
        <v>69</v>
      </c>
      <c r="C1" s="439">
        <f t="shared" si="1"/>
        <v>136</v>
      </c>
      <c r="D1" s="439">
        <f t="shared" si="1"/>
        <v>199</v>
      </c>
      <c r="E1" s="439">
        <f t="shared" si="1"/>
        <v>268</v>
      </c>
      <c r="F1" s="439">
        <f t="shared" si="1"/>
        <v>86</v>
      </c>
      <c r="G1" s="439">
        <f t="shared" si="1"/>
        <v>48</v>
      </c>
      <c r="H1" s="439">
        <f t="shared" si="1"/>
        <v>16</v>
      </c>
    </row>
    <row r="2" ht="15.75" customHeight="1">
      <c r="A2" s="440" t="s">
        <v>3410</v>
      </c>
      <c r="B2" s="441">
        <f t="shared" ref="B2:H2" si="2">COUNTIF(B$4:B$284,"✖")</f>
        <v>199</v>
      </c>
      <c r="C2" s="441">
        <f t="shared" si="2"/>
        <v>132</v>
      </c>
      <c r="D2" s="441">
        <f t="shared" si="2"/>
        <v>69</v>
      </c>
      <c r="E2" s="441">
        <f t="shared" si="2"/>
        <v>0</v>
      </c>
      <c r="F2" s="441">
        <f t="shared" si="2"/>
        <v>182</v>
      </c>
      <c r="G2" s="441">
        <f t="shared" si="2"/>
        <v>220</v>
      </c>
      <c r="H2" s="441">
        <f t="shared" si="2"/>
        <v>251</v>
      </c>
    </row>
    <row r="3" ht="15.75" customHeight="1">
      <c r="A3" s="442" t="s">
        <v>3411</v>
      </c>
      <c r="B3" s="443" t="s">
        <v>3412</v>
      </c>
      <c r="C3" s="443" t="s">
        <v>3413</v>
      </c>
      <c r="D3" s="443" t="s">
        <v>3414</v>
      </c>
      <c r="E3" s="443" t="s">
        <v>3415</v>
      </c>
      <c r="F3" s="443" t="s">
        <v>3416</v>
      </c>
      <c r="G3" s="443" t="s">
        <v>3417</v>
      </c>
      <c r="H3" s="443" t="s">
        <v>3418</v>
      </c>
    </row>
    <row r="4" ht="15.75" customHeight="1">
      <c r="A4" s="444" t="s">
        <v>3419</v>
      </c>
      <c r="B4" s="445" t="s">
        <v>3420</v>
      </c>
      <c r="C4" s="445" t="s">
        <v>3420</v>
      </c>
      <c r="D4" s="445" t="s">
        <v>3420</v>
      </c>
      <c r="E4" s="445" t="s">
        <v>3420</v>
      </c>
      <c r="F4" s="445" t="s">
        <v>3420</v>
      </c>
      <c r="G4" s="446" t="s">
        <v>3421</v>
      </c>
      <c r="H4" s="445" t="s">
        <v>3420</v>
      </c>
    </row>
    <row r="5" ht="15.75" customHeight="1">
      <c r="A5" s="444" t="s">
        <v>3422</v>
      </c>
      <c r="B5" s="445" t="s">
        <v>3420</v>
      </c>
      <c r="C5" s="445" t="s">
        <v>3420</v>
      </c>
      <c r="D5" s="445" t="s">
        <v>3420</v>
      </c>
      <c r="E5" s="445" t="s">
        <v>3420</v>
      </c>
      <c r="F5" s="446" t="s">
        <v>3421</v>
      </c>
      <c r="G5" s="446" t="s">
        <v>3421</v>
      </c>
      <c r="H5" s="445" t="s">
        <v>3420</v>
      </c>
    </row>
    <row r="6" ht="15.75" customHeight="1">
      <c r="A6" s="444" t="s">
        <v>3423</v>
      </c>
      <c r="B6" s="445" t="s">
        <v>3420</v>
      </c>
      <c r="C6" s="445" t="s">
        <v>3420</v>
      </c>
      <c r="D6" s="445" t="s">
        <v>3420</v>
      </c>
      <c r="E6" s="445" t="s">
        <v>3420</v>
      </c>
      <c r="F6" s="446" t="s">
        <v>3421</v>
      </c>
      <c r="G6" s="446" t="s">
        <v>3421</v>
      </c>
      <c r="H6" s="446" t="s">
        <v>3421</v>
      </c>
    </row>
    <row r="7" ht="15.75" customHeight="1">
      <c r="A7" s="444" t="s">
        <v>3424</v>
      </c>
      <c r="B7" s="445" t="s">
        <v>3420</v>
      </c>
      <c r="C7" s="445" t="s">
        <v>3420</v>
      </c>
      <c r="D7" s="445" t="s">
        <v>3420</v>
      </c>
      <c r="E7" s="445" t="s">
        <v>3420</v>
      </c>
      <c r="F7" s="445" t="s">
        <v>3420</v>
      </c>
      <c r="G7" s="446" t="s">
        <v>3421</v>
      </c>
      <c r="H7" s="445" t="s">
        <v>3420</v>
      </c>
    </row>
    <row r="8" ht="15.75" customHeight="1">
      <c r="A8" s="444" t="s">
        <v>3425</v>
      </c>
      <c r="B8" s="445" t="s">
        <v>3420</v>
      </c>
      <c r="C8" s="445" t="s">
        <v>3420</v>
      </c>
      <c r="D8" s="445" t="s">
        <v>3420</v>
      </c>
      <c r="E8" s="445" t="s">
        <v>3420</v>
      </c>
      <c r="F8" s="445" t="s">
        <v>3420</v>
      </c>
      <c r="G8" s="446" t="s">
        <v>3421</v>
      </c>
      <c r="H8" s="446" t="s">
        <v>3421</v>
      </c>
    </row>
    <row r="9" ht="15.75" customHeight="1">
      <c r="A9" s="444" t="s">
        <v>3426</v>
      </c>
      <c r="B9" s="445" t="s">
        <v>3420</v>
      </c>
      <c r="C9" s="445" t="s">
        <v>3420</v>
      </c>
      <c r="D9" s="445" t="s">
        <v>3420</v>
      </c>
      <c r="E9" s="445" t="s">
        <v>3420</v>
      </c>
      <c r="F9" s="446" t="s">
        <v>3421</v>
      </c>
      <c r="G9" s="446" t="s">
        <v>3421</v>
      </c>
      <c r="H9" s="446" t="s">
        <v>3421</v>
      </c>
    </row>
    <row r="10" ht="15.75" customHeight="1">
      <c r="A10" s="444" t="s">
        <v>3427</v>
      </c>
      <c r="B10" s="445" t="s">
        <v>3420</v>
      </c>
      <c r="C10" s="445" t="s">
        <v>3420</v>
      </c>
      <c r="D10" s="445" t="s">
        <v>3420</v>
      </c>
      <c r="E10" s="445" t="s">
        <v>3420</v>
      </c>
      <c r="F10" s="446" t="s">
        <v>3421</v>
      </c>
      <c r="G10" s="446" t="s">
        <v>3421</v>
      </c>
      <c r="H10" s="446" t="s">
        <v>3421</v>
      </c>
    </row>
    <row r="11" ht="15.75" customHeight="1">
      <c r="A11" s="444" t="s">
        <v>3428</v>
      </c>
      <c r="B11" s="445" t="s">
        <v>3420</v>
      </c>
      <c r="C11" s="445" t="s">
        <v>3420</v>
      </c>
      <c r="D11" s="445" t="s">
        <v>3420</v>
      </c>
      <c r="E11" s="445" t="s">
        <v>3420</v>
      </c>
      <c r="F11" s="446" t="s">
        <v>3421</v>
      </c>
      <c r="G11" s="446" t="s">
        <v>3421</v>
      </c>
      <c r="H11" s="446" t="s">
        <v>3421</v>
      </c>
    </row>
    <row r="12" ht="15.75" customHeight="1">
      <c r="A12" s="444" t="s">
        <v>3429</v>
      </c>
      <c r="B12" s="446" t="s">
        <v>3421</v>
      </c>
      <c r="C12" s="445" t="s">
        <v>3420</v>
      </c>
      <c r="D12" s="445" t="s">
        <v>3420</v>
      </c>
      <c r="E12" s="445" t="s">
        <v>3420</v>
      </c>
      <c r="F12" s="445" t="s">
        <v>3420</v>
      </c>
      <c r="G12" s="446" t="s">
        <v>3421</v>
      </c>
      <c r="H12" s="446" t="s">
        <v>3421</v>
      </c>
    </row>
    <row r="13" ht="15.75" customHeight="1">
      <c r="A13" s="444" t="s">
        <v>3430</v>
      </c>
      <c r="B13" s="446" t="s">
        <v>3421</v>
      </c>
      <c r="C13" s="446" t="s">
        <v>3421</v>
      </c>
      <c r="D13" s="445" t="s">
        <v>3420</v>
      </c>
      <c r="E13" s="445" t="s">
        <v>3420</v>
      </c>
      <c r="F13" s="445" t="s">
        <v>3420</v>
      </c>
      <c r="G13" s="446" t="s">
        <v>3421</v>
      </c>
      <c r="H13" s="446" t="s">
        <v>3421</v>
      </c>
    </row>
    <row r="14" ht="15.75" customHeight="1">
      <c r="A14" s="444" t="s">
        <v>3431</v>
      </c>
      <c r="B14" s="446" t="s">
        <v>3421</v>
      </c>
      <c r="C14" s="445" t="s">
        <v>3420</v>
      </c>
      <c r="D14" s="445" t="s">
        <v>3420</v>
      </c>
      <c r="E14" s="445" t="s">
        <v>3420</v>
      </c>
      <c r="F14" s="446" t="s">
        <v>3421</v>
      </c>
      <c r="G14" s="446" t="s">
        <v>3421</v>
      </c>
      <c r="H14" s="446" t="s">
        <v>3421</v>
      </c>
    </row>
    <row r="15" ht="15.75" customHeight="1">
      <c r="A15" s="444" t="s">
        <v>3432</v>
      </c>
      <c r="B15" s="446" t="s">
        <v>3421</v>
      </c>
      <c r="C15" s="445" t="s">
        <v>3420</v>
      </c>
      <c r="D15" s="445" t="s">
        <v>3420</v>
      </c>
      <c r="E15" s="445" t="s">
        <v>3420</v>
      </c>
      <c r="F15" s="445" t="s">
        <v>3420</v>
      </c>
      <c r="G15" s="446" t="s">
        <v>3421</v>
      </c>
      <c r="H15" s="446" t="s">
        <v>3421</v>
      </c>
    </row>
    <row r="16" ht="15.75" customHeight="1">
      <c r="A16" s="444" t="s">
        <v>3433</v>
      </c>
      <c r="B16" s="445" t="s">
        <v>3420</v>
      </c>
      <c r="C16" s="445" t="s">
        <v>3420</v>
      </c>
      <c r="D16" s="445" t="s">
        <v>3420</v>
      </c>
      <c r="E16" s="445" t="s">
        <v>3420</v>
      </c>
      <c r="F16" s="445" t="s">
        <v>3420</v>
      </c>
      <c r="G16" s="446" t="s">
        <v>3421</v>
      </c>
      <c r="H16" s="446" t="s">
        <v>3421</v>
      </c>
    </row>
    <row r="17" ht="15.75" customHeight="1">
      <c r="A17" s="444" t="s">
        <v>3434</v>
      </c>
      <c r="B17" s="446" t="s">
        <v>3421</v>
      </c>
      <c r="C17" s="445" t="s">
        <v>3420</v>
      </c>
      <c r="D17" s="445" t="s">
        <v>3420</v>
      </c>
      <c r="E17" s="445" t="s">
        <v>3420</v>
      </c>
      <c r="F17" s="446" t="s">
        <v>3421</v>
      </c>
      <c r="G17" s="446" t="s">
        <v>3421</v>
      </c>
      <c r="H17" s="446" t="s">
        <v>3421</v>
      </c>
    </row>
    <row r="18" ht="15.75" customHeight="1">
      <c r="A18" s="444" t="s">
        <v>3435</v>
      </c>
      <c r="B18" s="445" t="s">
        <v>3420</v>
      </c>
      <c r="C18" s="445" t="s">
        <v>3420</v>
      </c>
      <c r="D18" s="445" t="s">
        <v>3420</v>
      </c>
      <c r="E18" s="445" t="s">
        <v>3420</v>
      </c>
      <c r="F18" s="446" t="s">
        <v>3421</v>
      </c>
      <c r="G18" s="446" t="s">
        <v>3421</v>
      </c>
      <c r="H18" s="446" t="s">
        <v>3421</v>
      </c>
    </row>
    <row r="19" ht="15.75" customHeight="1">
      <c r="A19" s="444" t="s">
        <v>3436</v>
      </c>
      <c r="B19" s="445" t="s">
        <v>3420</v>
      </c>
      <c r="C19" s="445" t="s">
        <v>3420</v>
      </c>
      <c r="D19" s="445" t="s">
        <v>3420</v>
      </c>
      <c r="E19" s="445" t="s">
        <v>3420</v>
      </c>
      <c r="F19" s="446" t="s">
        <v>3421</v>
      </c>
      <c r="G19" s="446" t="s">
        <v>3421</v>
      </c>
      <c r="H19" s="446" t="s">
        <v>3421</v>
      </c>
    </row>
    <row r="20" ht="15.75" customHeight="1">
      <c r="A20" s="444" t="s">
        <v>3437</v>
      </c>
      <c r="B20" s="445" t="s">
        <v>3420</v>
      </c>
      <c r="C20" s="445" t="s">
        <v>3420</v>
      </c>
      <c r="D20" s="445" t="s">
        <v>3420</v>
      </c>
      <c r="E20" s="445" t="s">
        <v>3420</v>
      </c>
      <c r="F20" s="446" t="s">
        <v>3421</v>
      </c>
      <c r="G20" s="446" t="s">
        <v>3421</v>
      </c>
      <c r="H20" s="446" t="s">
        <v>3421</v>
      </c>
    </row>
    <row r="21" ht="15.75" customHeight="1">
      <c r="A21" s="444" t="s">
        <v>3438</v>
      </c>
      <c r="B21" s="445" t="s">
        <v>3420</v>
      </c>
      <c r="C21" s="445" t="s">
        <v>3420</v>
      </c>
      <c r="D21" s="445" t="s">
        <v>3420</v>
      </c>
      <c r="E21" s="445" t="s">
        <v>3420</v>
      </c>
      <c r="F21" s="445" t="s">
        <v>3420</v>
      </c>
      <c r="G21" s="446" t="s">
        <v>3421</v>
      </c>
      <c r="H21" s="446" t="s">
        <v>3421</v>
      </c>
    </row>
    <row r="22" ht="15.75" customHeight="1">
      <c r="A22" s="444" t="s">
        <v>3439</v>
      </c>
      <c r="B22" s="445" t="s">
        <v>3420</v>
      </c>
      <c r="C22" s="445" t="s">
        <v>3420</v>
      </c>
      <c r="D22" s="445" t="s">
        <v>3420</v>
      </c>
      <c r="E22" s="445" t="s">
        <v>3420</v>
      </c>
      <c r="F22" s="445" t="s">
        <v>3420</v>
      </c>
      <c r="G22" s="446" t="s">
        <v>3421</v>
      </c>
      <c r="H22" s="445" t="s">
        <v>3420</v>
      </c>
    </row>
    <row r="23" ht="15.75" customHeight="1">
      <c r="A23" s="444" t="s">
        <v>3440</v>
      </c>
      <c r="B23" s="445" t="s">
        <v>3420</v>
      </c>
      <c r="C23" s="445" t="s">
        <v>3420</v>
      </c>
      <c r="D23" s="445" t="s">
        <v>3420</v>
      </c>
      <c r="E23" s="445" t="s">
        <v>3420</v>
      </c>
      <c r="F23" s="445" t="s">
        <v>3420</v>
      </c>
      <c r="G23" s="446" t="s">
        <v>3421</v>
      </c>
      <c r="H23" s="446" t="s">
        <v>3421</v>
      </c>
    </row>
    <row r="24" ht="15.75" customHeight="1">
      <c r="A24" s="444" t="s">
        <v>3441</v>
      </c>
      <c r="B24" s="445" t="s">
        <v>3420</v>
      </c>
      <c r="C24" s="445" t="s">
        <v>3420</v>
      </c>
      <c r="D24" s="445" t="s">
        <v>3420</v>
      </c>
      <c r="E24" s="445" t="s">
        <v>3420</v>
      </c>
      <c r="F24" s="445" t="s">
        <v>3420</v>
      </c>
      <c r="G24" s="446" t="s">
        <v>3421</v>
      </c>
      <c r="H24" s="446" t="s">
        <v>3421</v>
      </c>
    </row>
    <row r="25" ht="15.75" customHeight="1">
      <c r="A25" s="444" t="s">
        <v>3442</v>
      </c>
      <c r="B25" s="445" t="s">
        <v>3420</v>
      </c>
      <c r="C25" s="445" t="s">
        <v>3420</v>
      </c>
      <c r="D25" s="445" t="s">
        <v>3420</v>
      </c>
      <c r="E25" s="445" t="s">
        <v>3420</v>
      </c>
      <c r="F25" s="445" t="s">
        <v>3420</v>
      </c>
      <c r="G25" s="446" t="s">
        <v>3421</v>
      </c>
      <c r="H25" s="445" t="s">
        <v>3420</v>
      </c>
    </row>
    <row r="26" ht="15.75" customHeight="1">
      <c r="A26" s="444" t="s">
        <v>3443</v>
      </c>
      <c r="B26" s="445" t="s">
        <v>3420</v>
      </c>
      <c r="C26" s="445" t="s">
        <v>3420</v>
      </c>
      <c r="D26" s="445" t="s">
        <v>3420</v>
      </c>
      <c r="E26" s="445" t="s">
        <v>3420</v>
      </c>
      <c r="F26" s="445" t="s">
        <v>3420</v>
      </c>
      <c r="G26" s="446" t="s">
        <v>3421</v>
      </c>
      <c r="H26" s="445" t="s">
        <v>3420</v>
      </c>
    </row>
    <row r="27" ht="15.75" customHeight="1">
      <c r="A27" s="444" t="s">
        <v>3444</v>
      </c>
      <c r="B27" s="445" t="s">
        <v>3420</v>
      </c>
      <c r="C27" s="445" t="s">
        <v>3420</v>
      </c>
      <c r="D27" s="445" t="s">
        <v>3420</v>
      </c>
      <c r="E27" s="445" t="s">
        <v>3420</v>
      </c>
      <c r="F27" s="446" t="s">
        <v>3421</v>
      </c>
      <c r="G27" s="446" t="s">
        <v>3421</v>
      </c>
      <c r="H27" s="446" t="s">
        <v>3421</v>
      </c>
    </row>
    <row r="28" ht="15.75" customHeight="1">
      <c r="A28" s="444" t="s">
        <v>3445</v>
      </c>
      <c r="B28" s="446" t="s">
        <v>3421</v>
      </c>
      <c r="C28" s="445" t="s">
        <v>3420</v>
      </c>
      <c r="D28" s="445" t="s">
        <v>3420</v>
      </c>
      <c r="E28" s="445" t="s">
        <v>3420</v>
      </c>
      <c r="F28" s="445" t="s">
        <v>3420</v>
      </c>
      <c r="G28" s="446" t="s">
        <v>3421</v>
      </c>
      <c r="H28" s="446" t="s">
        <v>3421</v>
      </c>
    </row>
    <row r="29" ht="15.75" customHeight="1">
      <c r="A29" s="442" t="s">
        <v>3446</v>
      </c>
      <c r="B29" s="443" t="s">
        <v>3412</v>
      </c>
      <c r="C29" s="443" t="s">
        <v>3413</v>
      </c>
      <c r="D29" s="443" t="s">
        <v>3414</v>
      </c>
      <c r="E29" s="443" t="s">
        <v>3415</v>
      </c>
      <c r="F29" s="443" t="s">
        <v>3416</v>
      </c>
      <c r="G29" s="443" t="s">
        <v>3417</v>
      </c>
      <c r="H29" s="443" t="s">
        <v>3418</v>
      </c>
    </row>
    <row r="30" ht="15.75" customHeight="1">
      <c r="A30" s="444" t="s">
        <v>3447</v>
      </c>
      <c r="B30" s="446" t="s">
        <v>3421</v>
      </c>
      <c r="C30" s="445" t="s">
        <v>3420</v>
      </c>
      <c r="D30" s="445" t="s">
        <v>3420</v>
      </c>
      <c r="E30" s="445" t="s">
        <v>3420</v>
      </c>
      <c r="F30" s="446" t="s">
        <v>3421</v>
      </c>
      <c r="G30" s="446" t="s">
        <v>3421</v>
      </c>
      <c r="H30" s="446" t="s">
        <v>3421</v>
      </c>
    </row>
    <row r="31" ht="15.75" customHeight="1">
      <c r="A31" s="444" t="s">
        <v>3448</v>
      </c>
      <c r="B31" s="445" t="s">
        <v>3420</v>
      </c>
      <c r="C31" s="445" t="s">
        <v>3420</v>
      </c>
      <c r="D31" s="445" t="s">
        <v>3420</v>
      </c>
      <c r="E31" s="445" t="s">
        <v>3420</v>
      </c>
      <c r="F31" s="446" t="s">
        <v>3421</v>
      </c>
      <c r="G31" s="445" t="s">
        <v>3420</v>
      </c>
      <c r="H31" s="446" t="s">
        <v>3421</v>
      </c>
    </row>
    <row r="32" ht="15.75" customHeight="1">
      <c r="A32" s="444" t="s">
        <v>3449</v>
      </c>
      <c r="B32" s="445" t="s">
        <v>3420</v>
      </c>
      <c r="C32" s="445" t="s">
        <v>3420</v>
      </c>
      <c r="D32" s="445" t="s">
        <v>3420</v>
      </c>
      <c r="E32" s="445" t="s">
        <v>3420</v>
      </c>
      <c r="F32" s="446" t="s">
        <v>3421</v>
      </c>
      <c r="G32" s="446" t="s">
        <v>3421</v>
      </c>
      <c r="H32" s="446" t="s">
        <v>3421</v>
      </c>
    </row>
    <row r="33" ht="15.75" customHeight="1">
      <c r="A33" s="444" t="s">
        <v>3450</v>
      </c>
      <c r="B33" s="446" t="s">
        <v>3421</v>
      </c>
      <c r="C33" s="445" t="s">
        <v>3420</v>
      </c>
      <c r="D33" s="445" t="s">
        <v>3420</v>
      </c>
      <c r="E33" s="445" t="s">
        <v>3420</v>
      </c>
      <c r="F33" s="446" t="s">
        <v>3421</v>
      </c>
      <c r="G33" s="445" t="s">
        <v>3420</v>
      </c>
      <c r="H33" s="446" t="s">
        <v>3421</v>
      </c>
    </row>
    <row r="34" ht="15.75" customHeight="1">
      <c r="A34" s="444" t="s">
        <v>3451</v>
      </c>
      <c r="B34" s="446" t="s">
        <v>3421</v>
      </c>
      <c r="C34" s="445" t="s">
        <v>3420</v>
      </c>
      <c r="D34" s="445" t="s">
        <v>3420</v>
      </c>
      <c r="E34" s="445" t="s">
        <v>3420</v>
      </c>
      <c r="F34" s="446" t="s">
        <v>3421</v>
      </c>
      <c r="G34" s="446" t="s">
        <v>3421</v>
      </c>
      <c r="H34" s="446" t="s">
        <v>3421</v>
      </c>
    </row>
    <row r="35" ht="15.75" customHeight="1">
      <c r="A35" s="444" t="s">
        <v>3452</v>
      </c>
      <c r="B35" s="445" t="s">
        <v>3420</v>
      </c>
      <c r="C35" s="445" t="s">
        <v>3420</v>
      </c>
      <c r="D35" s="445" t="s">
        <v>3420</v>
      </c>
      <c r="E35" s="445" t="s">
        <v>3420</v>
      </c>
      <c r="F35" s="445" t="s">
        <v>3420</v>
      </c>
      <c r="G35" s="446" t="s">
        <v>3421</v>
      </c>
      <c r="H35" s="446" t="s">
        <v>3421</v>
      </c>
    </row>
    <row r="36" ht="15.75" customHeight="1">
      <c r="A36" s="444" t="s">
        <v>3453</v>
      </c>
      <c r="B36" s="445" t="s">
        <v>3420</v>
      </c>
      <c r="C36" s="445" t="s">
        <v>3420</v>
      </c>
      <c r="D36" s="445" t="s">
        <v>3420</v>
      </c>
      <c r="E36" s="445" t="s">
        <v>3420</v>
      </c>
      <c r="F36" s="446" t="s">
        <v>3421</v>
      </c>
      <c r="G36" s="446" t="s">
        <v>3421</v>
      </c>
      <c r="H36" s="446" t="s">
        <v>3421</v>
      </c>
    </row>
    <row r="37" ht="15.75" customHeight="1">
      <c r="A37" s="444" t="s">
        <v>3433</v>
      </c>
      <c r="B37" s="446" t="s">
        <v>3421</v>
      </c>
      <c r="C37" s="445" t="s">
        <v>3420</v>
      </c>
      <c r="D37" s="445" t="s">
        <v>3420</v>
      </c>
      <c r="E37" s="445" t="s">
        <v>3420</v>
      </c>
      <c r="F37" s="445" t="s">
        <v>3420</v>
      </c>
      <c r="G37" s="446" t="s">
        <v>3421</v>
      </c>
      <c r="H37" s="446" t="s">
        <v>3421</v>
      </c>
    </row>
    <row r="38" ht="15.75" customHeight="1">
      <c r="A38" s="444" t="s">
        <v>3454</v>
      </c>
      <c r="B38" s="446" t="s">
        <v>3421</v>
      </c>
      <c r="C38" s="445" t="s">
        <v>3420</v>
      </c>
      <c r="D38" s="445" t="s">
        <v>3420</v>
      </c>
      <c r="E38" s="445" t="s">
        <v>3420</v>
      </c>
      <c r="F38" s="446" t="s">
        <v>3421</v>
      </c>
      <c r="G38" s="446" t="s">
        <v>3421</v>
      </c>
      <c r="H38" s="446" t="s">
        <v>3421</v>
      </c>
    </row>
    <row r="39" ht="15.75" customHeight="1">
      <c r="A39" s="444" t="s">
        <v>3455</v>
      </c>
      <c r="B39" s="446" t="s">
        <v>3421</v>
      </c>
      <c r="C39" s="446" t="s">
        <v>3421</v>
      </c>
      <c r="D39" s="445" t="s">
        <v>3420</v>
      </c>
      <c r="E39" s="445" t="s">
        <v>3420</v>
      </c>
      <c r="F39" s="446" t="s">
        <v>3421</v>
      </c>
      <c r="G39" s="446" t="s">
        <v>3421</v>
      </c>
      <c r="H39" s="446" t="s">
        <v>3421</v>
      </c>
    </row>
    <row r="40" ht="15.75" customHeight="1">
      <c r="A40" s="444" t="s">
        <v>3431</v>
      </c>
      <c r="B40" s="446" t="s">
        <v>3421</v>
      </c>
      <c r="C40" s="445" t="s">
        <v>3420</v>
      </c>
      <c r="D40" s="445" t="s">
        <v>3420</v>
      </c>
      <c r="E40" s="445" t="s">
        <v>3420</v>
      </c>
      <c r="F40" s="446" t="s">
        <v>3421</v>
      </c>
      <c r="G40" s="446" t="s">
        <v>3421</v>
      </c>
      <c r="H40" s="446" t="s">
        <v>3421</v>
      </c>
    </row>
    <row r="41" ht="15.75" customHeight="1">
      <c r="A41" s="444" t="s">
        <v>3456</v>
      </c>
      <c r="B41" s="446" t="s">
        <v>3421</v>
      </c>
      <c r="C41" s="445" t="s">
        <v>3420</v>
      </c>
      <c r="D41" s="445" t="s">
        <v>3420</v>
      </c>
      <c r="E41" s="445" t="s">
        <v>3420</v>
      </c>
      <c r="F41" s="446" t="s">
        <v>3421</v>
      </c>
      <c r="G41" s="446" t="s">
        <v>3421</v>
      </c>
      <c r="H41" s="446" t="s">
        <v>3421</v>
      </c>
    </row>
    <row r="42" ht="15.75" customHeight="1">
      <c r="A42" s="444" t="s">
        <v>3457</v>
      </c>
      <c r="B42" s="446" t="s">
        <v>3421</v>
      </c>
      <c r="C42" s="446" t="s">
        <v>3421</v>
      </c>
      <c r="D42" s="446" t="s">
        <v>3421</v>
      </c>
      <c r="E42" s="445" t="s">
        <v>3420</v>
      </c>
      <c r="F42" s="446" t="s">
        <v>3421</v>
      </c>
      <c r="G42" s="446" t="s">
        <v>3421</v>
      </c>
      <c r="H42" s="446" t="s">
        <v>3421</v>
      </c>
    </row>
    <row r="43" ht="15.75" customHeight="1">
      <c r="A43" s="444" t="s">
        <v>3458</v>
      </c>
      <c r="B43" s="446" t="s">
        <v>3421</v>
      </c>
      <c r="C43" s="446" t="s">
        <v>3421</v>
      </c>
      <c r="D43" s="446" t="s">
        <v>3421</v>
      </c>
      <c r="E43" s="445" t="s">
        <v>3420</v>
      </c>
      <c r="F43" s="446" t="s">
        <v>3421</v>
      </c>
      <c r="G43" s="446" t="s">
        <v>3421</v>
      </c>
      <c r="H43" s="446" t="s">
        <v>3421</v>
      </c>
    </row>
    <row r="44" ht="15.75" customHeight="1">
      <c r="A44" s="444" t="s">
        <v>3459</v>
      </c>
      <c r="B44" s="446" t="s">
        <v>3421</v>
      </c>
      <c r="C44" s="446" t="s">
        <v>3421</v>
      </c>
      <c r="D44" s="446" t="s">
        <v>3421</v>
      </c>
      <c r="E44" s="445" t="s">
        <v>3420</v>
      </c>
      <c r="F44" s="446" t="s">
        <v>3421</v>
      </c>
      <c r="G44" s="446" t="s">
        <v>3421</v>
      </c>
      <c r="H44" s="446" t="s">
        <v>3421</v>
      </c>
    </row>
    <row r="45" ht="15.75" customHeight="1">
      <c r="A45" s="444" t="s">
        <v>3460</v>
      </c>
      <c r="B45" s="446" t="s">
        <v>3421</v>
      </c>
      <c r="C45" s="446" t="s">
        <v>3421</v>
      </c>
      <c r="D45" s="446" t="s">
        <v>3421</v>
      </c>
      <c r="E45" s="445" t="s">
        <v>3420</v>
      </c>
      <c r="F45" s="446" t="s">
        <v>3421</v>
      </c>
      <c r="G45" s="446" t="s">
        <v>3421</v>
      </c>
      <c r="H45" s="446" t="s">
        <v>3421</v>
      </c>
    </row>
    <row r="46" ht="15.75" customHeight="1">
      <c r="A46" s="444" t="s">
        <v>3461</v>
      </c>
      <c r="B46" s="446" t="s">
        <v>3421</v>
      </c>
      <c r="C46" s="446" t="s">
        <v>3421</v>
      </c>
      <c r="D46" s="446" t="s">
        <v>3421</v>
      </c>
      <c r="E46" s="445" t="s">
        <v>3420</v>
      </c>
      <c r="F46" s="446" t="s">
        <v>3421</v>
      </c>
      <c r="G46" s="446" t="s">
        <v>3421</v>
      </c>
      <c r="H46" s="446" t="s">
        <v>3421</v>
      </c>
    </row>
    <row r="47" ht="15.75" customHeight="1">
      <c r="A47" s="444" t="s">
        <v>3462</v>
      </c>
      <c r="B47" s="446" t="s">
        <v>3421</v>
      </c>
      <c r="C47" s="446" t="s">
        <v>3421</v>
      </c>
      <c r="D47" s="445" t="s">
        <v>3420</v>
      </c>
      <c r="E47" s="445" t="s">
        <v>3420</v>
      </c>
      <c r="F47" s="446" t="s">
        <v>3421</v>
      </c>
      <c r="G47" s="445" t="s">
        <v>3420</v>
      </c>
      <c r="H47" s="446" t="s">
        <v>3421</v>
      </c>
    </row>
    <row r="48" ht="15.75" customHeight="1">
      <c r="A48" s="444" t="s">
        <v>3463</v>
      </c>
      <c r="B48" s="446" t="s">
        <v>3421</v>
      </c>
      <c r="C48" s="446" t="s">
        <v>3421</v>
      </c>
      <c r="D48" s="445" t="s">
        <v>3420</v>
      </c>
      <c r="E48" s="445" t="s">
        <v>3420</v>
      </c>
      <c r="F48" s="446" t="s">
        <v>3421</v>
      </c>
      <c r="G48" s="445" t="s">
        <v>3420</v>
      </c>
      <c r="H48" s="446" t="s">
        <v>3421</v>
      </c>
    </row>
    <row r="49" ht="15.75" customHeight="1">
      <c r="A49" s="444" t="s">
        <v>3464</v>
      </c>
      <c r="B49" s="446" t="s">
        <v>3421</v>
      </c>
      <c r="C49" s="446" t="s">
        <v>3421</v>
      </c>
      <c r="D49" s="445" t="s">
        <v>3420</v>
      </c>
      <c r="E49" s="445" t="s">
        <v>3420</v>
      </c>
      <c r="F49" s="446" t="s">
        <v>3421</v>
      </c>
      <c r="G49" s="445" t="s">
        <v>3420</v>
      </c>
      <c r="H49" s="446" t="s">
        <v>3421</v>
      </c>
    </row>
    <row r="50" ht="15.75" customHeight="1">
      <c r="A50" s="444" t="s">
        <v>3222</v>
      </c>
      <c r="B50" s="446" t="s">
        <v>3421</v>
      </c>
      <c r="C50" s="445" t="s">
        <v>3420</v>
      </c>
      <c r="D50" s="445" t="s">
        <v>3420</v>
      </c>
      <c r="E50" s="445" t="s">
        <v>3420</v>
      </c>
      <c r="F50" s="445" t="s">
        <v>3420</v>
      </c>
      <c r="G50" s="446" t="s">
        <v>3421</v>
      </c>
      <c r="H50" s="446" t="s">
        <v>3421</v>
      </c>
    </row>
    <row r="51" ht="15.75" customHeight="1">
      <c r="A51" s="444" t="s">
        <v>3465</v>
      </c>
      <c r="B51" s="446" t="s">
        <v>3421</v>
      </c>
      <c r="C51" s="445" t="s">
        <v>3420</v>
      </c>
      <c r="D51" s="445" t="s">
        <v>3420</v>
      </c>
      <c r="E51" s="445" t="s">
        <v>3420</v>
      </c>
      <c r="F51" s="446" t="s">
        <v>3421</v>
      </c>
      <c r="G51" s="446" t="s">
        <v>3421</v>
      </c>
      <c r="H51" s="446" t="s">
        <v>3421</v>
      </c>
    </row>
    <row r="52" ht="15.75" customHeight="1">
      <c r="A52" s="444" t="s">
        <v>3466</v>
      </c>
      <c r="B52" s="445" t="s">
        <v>3420</v>
      </c>
      <c r="C52" s="445" t="s">
        <v>3420</v>
      </c>
      <c r="D52" s="445" t="s">
        <v>3420</v>
      </c>
      <c r="E52" s="445" t="s">
        <v>3420</v>
      </c>
      <c r="F52" s="446" t="s">
        <v>3421</v>
      </c>
      <c r="G52" s="446" t="s">
        <v>3421</v>
      </c>
      <c r="H52" s="446" t="s">
        <v>3421</v>
      </c>
    </row>
    <row r="53" ht="15.75" customHeight="1">
      <c r="A53" s="444" t="s">
        <v>3467</v>
      </c>
      <c r="B53" s="446" t="s">
        <v>3421</v>
      </c>
      <c r="C53" s="446" t="s">
        <v>3421</v>
      </c>
      <c r="D53" s="446" t="s">
        <v>3421</v>
      </c>
      <c r="E53" s="445" t="s">
        <v>3420</v>
      </c>
      <c r="F53" s="446" t="s">
        <v>3421</v>
      </c>
      <c r="G53" s="446" t="s">
        <v>3421</v>
      </c>
      <c r="H53" s="446" t="s">
        <v>3421</v>
      </c>
    </row>
    <row r="54" ht="15.75" customHeight="1">
      <c r="A54" s="444" t="s">
        <v>3468</v>
      </c>
      <c r="B54" s="445" t="s">
        <v>3420</v>
      </c>
      <c r="C54" s="446" t="s">
        <v>3421</v>
      </c>
      <c r="D54" s="446" t="s">
        <v>3421</v>
      </c>
      <c r="E54" s="445" t="s">
        <v>3420</v>
      </c>
      <c r="F54" s="446" t="s">
        <v>3421</v>
      </c>
      <c r="G54" s="446" t="s">
        <v>3421</v>
      </c>
      <c r="H54" s="446" t="s">
        <v>3421</v>
      </c>
    </row>
    <row r="55" ht="15.75" customHeight="1">
      <c r="A55" s="444" t="s">
        <v>3469</v>
      </c>
      <c r="B55" s="446" t="s">
        <v>3421</v>
      </c>
      <c r="C55" s="446" t="s">
        <v>3421</v>
      </c>
      <c r="D55" s="446" t="s">
        <v>3421</v>
      </c>
      <c r="E55" s="445" t="s">
        <v>3420</v>
      </c>
      <c r="F55" s="446" t="s">
        <v>3421</v>
      </c>
      <c r="G55" s="446" t="s">
        <v>3421</v>
      </c>
      <c r="H55" s="446" t="s">
        <v>3421</v>
      </c>
    </row>
    <row r="56" ht="15.75" customHeight="1">
      <c r="A56" s="444" t="s">
        <v>3470</v>
      </c>
      <c r="B56" s="445" t="s">
        <v>3420</v>
      </c>
      <c r="C56" s="445" t="s">
        <v>3420</v>
      </c>
      <c r="D56" s="445" t="s">
        <v>3420</v>
      </c>
      <c r="E56" s="445" t="s">
        <v>3420</v>
      </c>
      <c r="F56" s="445" t="s">
        <v>3420</v>
      </c>
      <c r="G56" s="445" t="s">
        <v>3420</v>
      </c>
      <c r="H56" s="446" t="s">
        <v>3421</v>
      </c>
    </row>
    <row r="57" ht="15.75" customHeight="1">
      <c r="A57" s="444" t="s">
        <v>3471</v>
      </c>
      <c r="B57" s="446" t="s">
        <v>3421</v>
      </c>
      <c r="C57" s="445" t="s">
        <v>3420</v>
      </c>
      <c r="D57" s="445" t="s">
        <v>3420</v>
      </c>
      <c r="E57" s="445" t="s">
        <v>3420</v>
      </c>
      <c r="F57" s="445" t="s">
        <v>3420</v>
      </c>
      <c r="G57" s="445" t="s">
        <v>3420</v>
      </c>
      <c r="H57" s="446" t="s">
        <v>3421</v>
      </c>
    </row>
    <row r="58" ht="15.75" customHeight="1">
      <c r="A58" s="444" t="s">
        <v>3472</v>
      </c>
      <c r="B58" s="445" t="s">
        <v>3420</v>
      </c>
      <c r="C58" s="445" t="s">
        <v>3420</v>
      </c>
      <c r="D58" s="445" t="s">
        <v>3420</v>
      </c>
      <c r="E58" s="445" t="s">
        <v>3420</v>
      </c>
      <c r="F58" s="445" t="s">
        <v>3420</v>
      </c>
      <c r="G58" s="445" t="s">
        <v>3420</v>
      </c>
      <c r="H58" s="446" t="s">
        <v>3421</v>
      </c>
    </row>
    <row r="59" ht="15.75" customHeight="1">
      <c r="A59" s="444" t="s">
        <v>3473</v>
      </c>
      <c r="B59" s="446" t="s">
        <v>3421</v>
      </c>
      <c r="C59" s="446" t="s">
        <v>3421</v>
      </c>
      <c r="D59" s="445" t="s">
        <v>3420</v>
      </c>
      <c r="E59" s="445" t="s">
        <v>3420</v>
      </c>
      <c r="F59" s="445" t="s">
        <v>3420</v>
      </c>
      <c r="G59" s="446" t="s">
        <v>3421</v>
      </c>
      <c r="H59" s="446" t="s">
        <v>3421</v>
      </c>
    </row>
    <row r="60" ht="15.75" customHeight="1">
      <c r="A60" s="444" t="s">
        <v>3474</v>
      </c>
      <c r="B60" s="446" t="s">
        <v>3421</v>
      </c>
      <c r="C60" s="446" t="s">
        <v>3421</v>
      </c>
      <c r="D60" s="445" t="s">
        <v>3420</v>
      </c>
      <c r="E60" s="445" t="s">
        <v>3420</v>
      </c>
      <c r="F60" s="445" t="s">
        <v>3420</v>
      </c>
      <c r="G60" s="446" t="s">
        <v>3421</v>
      </c>
      <c r="H60" s="446" t="s">
        <v>3421</v>
      </c>
    </row>
    <row r="61" ht="15.75" customHeight="1">
      <c r="A61" s="444" t="s">
        <v>3475</v>
      </c>
      <c r="B61" s="446" t="s">
        <v>3421</v>
      </c>
      <c r="C61" s="446" t="s">
        <v>3421</v>
      </c>
      <c r="D61" s="446" t="s">
        <v>3421</v>
      </c>
      <c r="E61" s="445" t="s">
        <v>3420</v>
      </c>
      <c r="F61" s="445" t="s">
        <v>3420</v>
      </c>
      <c r="G61" s="445" t="s">
        <v>3420</v>
      </c>
      <c r="H61" s="446" t="s">
        <v>3421</v>
      </c>
    </row>
    <row r="62" ht="15.75" customHeight="1">
      <c r="A62" s="444" t="s">
        <v>3476</v>
      </c>
      <c r="B62" s="445" t="s">
        <v>3420</v>
      </c>
      <c r="C62" s="445" t="s">
        <v>3420</v>
      </c>
      <c r="D62" s="445" t="s">
        <v>3420</v>
      </c>
      <c r="E62" s="445" t="s">
        <v>3420</v>
      </c>
      <c r="F62" s="445" t="s">
        <v>3420</v>
      </c>
      <c r="G62" s="446" t="s">
        <v>3421</v>
      </c>
      <c r="H62" s="445" t="s">
        <v>3420</v>
      </c>
    </row>
    <row r="63" ht="15.75" customHeight="1">
      <c r="A63" s="444" t="s">
        <v>3477</v>
      </c>
      <c r="B63" s="445" t="s">
        <v>3420</v>
      </c>
      <c r="C63" s="445" t="s">
        <v>3420</v>
      </c>
      <c r="D63" s="445" t="s">
        <v>3420</v>
      </c>
      <c r="E63" s="445" t="s">
        <v>3420</v>
      </c>
      <c r="F63" s="446" t="s">
        <v>3421</v>
      </c>
      <c r="G63" s="446" t="s">
        <v>3421</v>
      </c>
      <c r="H63" s="446" t="s">
        <v>3421</v>
      </c>
    </row>
    <row r="64" ht="15.75" customHeight="1">
      <c r="A64" s="444" t="s">
        <v>3478</v>
      </c>
      <c r="B64" s="445" t="s">
        <v>3420</v>
      </c>
      <c r="C64" s="445" t="s">
        <v>3420</v>
      </c>
      <c r="D64" s="445" t="s">
        <v>3420</v>
      </c>
      <c r="E64" s="445" t="s">
        <v>3420</v>
      </c>
      <c r="F64" s="445" t="s">
        <v>3420</v>
      </c>
      <c r="G64" s="446" t="s">
        <v>3421</v>
      </c>
      <c r="H64" s="446" t="s">
        <v>3421</v>
      </c>
    </row>
    <row r="65" ht="15.75" customHeight="1">
      <c r="A65" s="442" t="s">
        <v>3479</v>
      </c>
      <c r="B65" s="443" t="s">
        <v>3412</v>
      </c>
      <c r="C65" s="443" t="s">
        <v>3413</v>
      </c>
      <c r="D65" s="443" t="s">
        <v>3414</v>
      </c>
      <c r="E65" s="443" t="s">
        <v>3415</v>
      </c>
      <c r="F65" s="443" t="s">
        <v>3416</v>
      </c>
      <c r="G65" s="443" t="s">
        <v>3417</v>
      </c>
      <c r="H65" s="443" t="s">
        <v>3418</v>
      </c>
    </row>
    <row r="66" ht="15.75" customHeight="1">
      <c r="A66" s="444" t="s">
        <v>3480</v>
      </c>
      <c r="B66" s="446" t="s">
        <v>3421</v>
      </c>
      <c r="C66" s="445" t="s">
        <v>3420</v>
      </c>
      <c r="D66" s="445" t="s">
        <v>3420</v>
      </c>
      <c r="E66" s="445" t="s">
        <v>3420</v>
      </c>
      <c r="F66" s="445" t="s">
        <v>3420</v>
      </c>
      <c r="G66" s="445" t="s">
        <v>3420</v>
      </c>
      <c r="H66" s="446" t="s">
        <v>3421</v>
      </c>
    </row>
    <row r="67" ht="15.75" customHeight="1">
      <c r="A67" s="444" t="s">
        <v>3481</v>
      </c>
      <c r="B67" s="446" t="s">
        <v>3421</v>
      </c>
      <c r="C67" s="445" t="s">
        <v>3420</v>
      </c>
      <c r="D67" s="445" t="s">
        <v>3420</v>
      </c>
      <c r="E67" s="445" t="s">
        <v>3420</v>
      </c>
      <c r="F67" s="446" t="s">
        <v>3421</v>
      </c>
      <c r="G67" s="445" t="s">
        <v>3420</v>
      </c>
      <c r="H67" s="446" t="s">
        <v>3421</v>
      </c>
    </row>
    <row r="68" ht="15.75" customHeight="1">
      <c r="A68" s="444" t="s">
        <v>3482</v>
      </c>
      <c r="B68" s="446" t="s">
        <v>3421</v>
      </c>
      <c r="C68" s="445" t="s">
        <v>3420</v>
      </c>
      <c r="D68" s="445" t="s">
        <v>3420</v>
      </c>
      <c r="E68" s="445" t="s">
        <v>3420</v>
      </c>
      <c r="F68" s="445" t="s">
        <v>3420</v>
      </c>
      <c r="G68" s="445" t="s">
        <v>3420</v>
      </c>
      <c r="H68" s="446" t="s">
        <v>3421</v>
      </c>
    </row>
    <row r="69" ht="15.75" customHeight="1">
      <c r="A69" s="444" t="s">
        <v>3483</v>
      </c>
      <c r="B69" s="446" t="s">
        <v>3421</v>
      </c>
      <c r="C69" s="445" t="s">
        <v>3420</v>
      </c>
      <c r="D69" s="445" t="s">
        <v>3420</v>
      </c>
      <c r="E69" s="445" t="s">
        <v>3420</v>
      </c>
      <c r="F69" s="446" t="s">
        <v>3421</v>
      </c>
      <c r="G69" s="445" t="s">
        <v>3420</v>
      </c>
      <c r="H69" s="446" t="s">
        <v>3421</v>
      </c>
    </row>
    <row r="70" ht="15.75" customHeight="1">
      <c r="A70" s="444" t="s">
        <v>3276</v>
      </c>
      <c r="B70" s="446" t="s">
        <v>3421</v>
      </c>
      <c r="C70" s="446" t="s">
        <v>3421</v>
      </c>
      <c r="D70" s="446" t="s">
        <v>3421</v>
      </c>
      <c r="E70" s="445" t="s">
        <v>3420</v>
      </c>
      <c r="F70" s="445" t="s">
        <v>3420</v>
      </c>
      <c r="G70" s="445" t="s">
        <v>3420</v>
      </c>
      <c r="H70" s="446" t="s">
        <v>3421</v>
      </c>
    </row>
    <row r="71" ht="15.75" customHeight="1">
      <c r="A71" s="444" t="s">
        <v>3484</v>
      </c>
      <c r="B71" s="446" t="s">
        <v>3421</v>
      </c>
      <c r="C71" s="446" t="s">
        <v>3421</v>
      </c>
      <c r="D71" s="446" t="s">
        <v>3421</v>
      </c>
      <c r="E71" s="445" t="s">
        <v>3420</v>
      </c>
      <c r="F71" s="445" t="s">
        <v>3420</v>
      </c>
      <c r="G71" s="445" t="s">
        <v>3420</v>
      </c>
      <c r="H71" s="446" t="s">
        <v>3421</v>
      </c>
    </row>
    <row r="72" ht="15.75" customHeight="1">
      <c r="A72" s="444" t="s">
        <v>3485</v>
      </c>
      <c r="B72" s="446" t="s">
        <v>3421</v>
      </c>
      <c r="C72" s="445" t="s">
        <v>3420</v>
      </c>
      <c r="D72" s="445" t="s">
        <v>3420</v>
      </c>
      <c r="E72" s="445" t="s">
        <v>3420</v>
      </c>
      <c r="F72" s="445" t="s">
        <v>3420</v>
      </c>
      <c r="G72" s="446" t="s">
        <v>3421</v>
      </c>
      <c r="H72" s="446" t="s">
        <v>3421</v>
      </c>
    </row>
    <row r="73" ht="15.75" customHeight="1">
      <c r="A73" s="444" t="s">
        <v>3486</v>
      </c>
      <c r="B73" s="446" t="s">
        <v>3421</v>
      </c>
      <c r="C73" s="445" t="s">
        <v>3420</v>
      </c>
      <c r="D73" s="445" t="s">
        <v>3420</v>
      </c>
      <c r="E73" s="445" t="s">
        <v>3420</v>
      </c>
      <c r="F73" s="445" t="s">
        <v>3420</v>
      </c>
      <c r="G73" s="445" t="s">
        <v>3420</v>
      </c>
      <c r="H73" s="446" t="s">
        <v>3421</v>
      </c>
    </row>
    <row r="74" ht="15.75" customHeight="1">
      <c r="A74" s="444" t="s">
        <v>3487</v>
      </c>
      <c r="B74" s="446" t="s">
        <v>3421</v>
      </c>
      <c r="C74" s="445" t="s">
        <v>3420</v>
      </c>
      <c r="D74" s="445" t="s">
        <v>3420</v>
      </c>
      <c r="E74" s="445" t="s">
        <v>3420</v>
      </c>
      <c r="F74" s="445" t="s">
        <v>3420</v>
      </c>
      <c r="G74" s="445" t="s">
        <v>3420</v>
      </c>
      <c r="H74" s="446" t="s">
        <v>3421</v>
      </c>
    </row>
    <row r="75" ht="15.75" customHeight="1">
      <c r="A75" s="444" t="s">
        <v>3488</v>
      </c>
      <c r="B75" s="446" t="s">
        <v>3421</v>
      </c>
      <c r="C75" s="445" t="s">
        <v>3420</v>
      </c>
      <c r="D75" s="445" t="s">
        <v>3420</v>
      </c>
      <c r="E75" s="445" t="s">
        <v>3420</v>
      </c>
      <c r="F75" s="445" t="s">
        <v>3420</v>
      </c>
      <c r="G75" s="446" t="s">
        <v>3421</v>
      </c>
      <c r="H75" s="446" t="s">
        <v>3421</v>
      </c>
    </row>
    <row r="76" ht="15.75" customHeight="1">
      <c r="A76" s="442" t="s">
        <v>3489</v>
      </c>
      <c r="B76" s="443" t="s">
        <v>3412</v>
      </c>
      <c r="C76" s="443" t="s">
        <v>3413</v>
      </c>
      <c r="D76" s="443" t="s">
        <v>3414</v>
      </c>
      <c r="E76" s="443" t="s">
        <v>3415</v>
      </c>
      <c r="F76" s="443" t="s">
        <v>3416</v>
      </c>
      <c r="G76" s="443" t="s">
        <v>3417</v>
      </c>
      <c r="H76" s="443" t="s">
        <v>3418</v>
      </c>
    </row>
    <row r="77" ht="15.75" customHeight="1">
      <c r="A77" s="444" t="s">
        <v>3490</v>
      </c>
      <c r="B77" s="446" t="s">
        <v>3421</v>
      </c>
      <c r="C77" s="446" t="s">
        <v>3421</v>
      </c>
      <c r="D77" s="445" t="s">
        <v>3420</v>
      </c>
      <c r="E77" s="445" t="s">
        <v>3420</v>
      </c>
      <c r="F77" s="445" t="s">
        <v>3420</v>
      </c>
      <c r="G77" s="446" t="s">
        <v>3421</v>
      </c>
      <c r="H77" s="446" t="s">
        <v>3421</v>
      </c>
    </row>
    <row r="78" ht="15.75" customHeight="1">
      <c r="A78" s="444" t="s">
        <v>3491</v>
      </c>
      <c r="B78" s="446" t="s">
        <v>3421</v>
      </c>
      <c r="C78" s="445" t="s">
        <v>3420</v>
      </c>
      <c r="D78" s="445" t="s">
        <v>3420</v>
      </c>
      <c r="E78" s="445" t="s">
        <v>3420</v>
      </c>
      <c r="F78" s="445" t="s">
        <v>3420</v>
      </c>
      <c r="G78" s="445" t="s">
        <v>3420</v>
      </c>
      <c r="H78" s="445" t="s">
        <v>3420</v>
      </c>
    </row>
    <row r="79" ht="15.75" customHeight="1">
      <c r="A79" s="444" t="s">
        <v>3492</v>
      </c>
      <c r="B79" s="446" t="s">
        <v>3421</v>
      </c>
      <c r="C79" s="445" t="s">
        <v>3420</v>
      </c>
      <c r="D79" s="445" t="s">
        <v>3420</v>
      </c>
      <c r="E79" s="445" t="s">
        <v>3420</v>
      </c>
      <c r="F79" s="445" t="s">
        <v>3420</v>
      </c>
      <c r="G79" s="445" t="s">
        <v>3420</v>
      </c>
      <c r="H79" s="446" t="s">
        <v>3421</v>
      </c>
    </row>
    <row r="80" ht="15.75" customHeight="1">
      <c r="A80" s="444" t="s">
        <v>3493</v>
      </c>
      <c r="B80" s="446" t="s">
        <v>3421</v>
      </c>
      <c r="C80" s="446" t="s">
        <v>3421</v>
      </c>
      <c r="D80" s="446" t="s">
        <v>3421</v>
      </c>
      <c r="E80" s="445" t="s">
        <v>3420</v>
      </c>
      <c r="F80" s="446" t="s">
        <v>3421</v>
      </c>
      <c r="G80" s="446" t="s">
        <v>3421</v>
      </c>
      <c r="H80" s="446" t="s">
        <v>3421</v>
      </c>
    </row>
    <row r="81" ht="15.75" customHeight="1">
      <c r="A81" s="444" t="s">
        <v>3494</v>
      </c>
      <c r="B81" s="446" t="s">
        <v>3421</v>
      </c>
      <c r="C81" s="445" t="s">
        <v>3420</v>
      </c>
      <c r="D81" s="445" t="s">
        <v>3420</v>
      </c>
      <c r="E81" s="445" t="s">
        <v>3420</v>
      </c>
      <c r="F81" s="446" t="s">
        <v>3421</v>
      </c>
      <c r="G81" s="446" t="s">
        <v>3421</v>
      </c>
      <c r="H81" s="446" t="s">
        <v>3421</v>
      </c>
    </row>
    <row r="82" ht="15.75" customHeight="1">
      <c r="A82" s="444" t="s">
        <v>3495</v>
      </c>
      <c r="B82" s="446" t="s">
        <v>3421</v>
      </c>
      <c r="C82" s="446" t="s">
        <v>3421</v>
      </c>
      <c r="D82" s="446" t="s">
        <v>3421</v>
      </c>
      <c r="E82" s="445" t="s">
        <v>3420</v>
      </c>
      <c r="F82" s="446" t="s">
        <v>3421</v>
      </c>
      <c r="G82" s="446" t="s">
        <v>3421</v>
      </c>
      <c r="H82" s="446" t="s">
        <v>3421</v>
      </c>
    </row>
    <row r="83" ht="15.75" customHeight="1">
      <c r="A83" s="444" t="s">
        <v>3496</v>
      </c>
      <c r="B83" s="446" t="s">
        <v>3421</v>
      </c>
      <c r="C83" s="446" t="s">
        <v>3421</v>
      </c>
      <c r="D83" s="446" t="s">
        <v>3421</v>
      </c>
      <c r="E83" s="445" t="s">
        <v>3420</v>
      </c>
      <c r="F83" s="446" t="s">
        <v>3421</v>
      </c>
      <c r="G83" s="446" t="s">
        <v>3421</v>
      </c>
      <c r="H83" s="446" t="s">
        <v>3421</v>
      </c>
    </row>
    <row r="84" ht="15.75" customHeight="1">
      <c r="A84" s="444" t="s">
        <v>3497</v>
      </c>
      <c r="B84" s="446" t="s">
        <v>3421</v>
      </c>
      <c r="C84" s="445" t="s">
        <v>3420</v>
      </c>
      <c r="D84" s="445" t="s">
        <v>3420</v>
      </c>
      <c r="E84" s="445" t="s">
        <v>3420</v>
      </c>
      <c r="F84" s="446" t="s">
        <v>3421</v>
      </c>
      <c r="G84" s="446" t="s">
        <v>3421</v>
      </c>
      <c r="H84" s="446" t="s">
        <v>3421</v>
      </c>
    </row>
    <row r="85" ht="15.75" customHeight="1">
      <c r="A85" s="444" t="s">
        <v>3358</v>
      </c>
      <c r="B85" s="446" t="s">
        <v>3421</v>
      </c>
      <c r="C85" s="446" t="s">
        <v>3421</v>
      </c>
      <c r="D85" s="445" t="s">
        <v>3420</v>
      </c>
      <c r="E85" s="445" t="s">
        <v>3420</v>
      </c>
      <c r="F85" s="446" t="s">
        <v>3421</v>
      </c>
      <c r="G85" s="446" t="s">
        <v>3421</v>
      </c>
      <c r="H85" s="446" t="s">
        <v>3421</v>
      </c>
    </row>
    <row r="86" ht="15.75" customHeight="1">
      <c r="A86" s="444" t="s">
        <v>3498</v>
      </c>
      <c r="B86" s="446" t="s">
        <v>3421</v>
      </c>
      <c r="C86" s="446" t="s">
        <v>3421</v>
      </c>
      <c r="D86" s="445" t="s">
        <v>3420</v>
      </c>
      <c r="E86" s="445" t="s">
        <v>3420</v>
      </c>
      <c r="F86" s="446" t="s">
        <v>3421</v>
      </c>
      <c r="G86" s="446" t="s">
        <v>3421</v>
      </c>
      <c r="H86" s="446" t="s">
        <v>3421</v>
      </c>
    </row>
    <row r="87" ht="15.75" customHeight="1">
      <c r="A87" s="444" t="s">
        <v>3499</v>
      </c>
      <c r="B87" s="446" t="s">
        <v>3421</v>
      </c>
      <c r="C87" s="446" t="s">
        <v>3421</v>
      </c>
      <c r="D87" s="445" t="s">
        <v>3420</v>
      </c>
      <c r="E87" s="445" t="s">
        <v>3420</v>
      </c>
      <c r="F87" s="446" t="s">
        <v>3421</v>
      </c>
      <c r="G87" s="446" t="s">
        <v>3421</v>
      </c>
      <c r="H87" s="446" t="s">
        <v>3421</v>
      </c>
    </row>
    <row r="88" ht="15.75" customHeight="1">
      <c r="A88" s="444" t="s">
        <v>3500</v>
      </c>
      <c r="B88" s="446" t="s">
        <v>3421</v>
      </c>
      <c r="C88" s="446" t="s">
        <v>3421</v>
      </c>
      <c r="D88" s="445" t="s">
        <v>3420</v>
      </c>
      <c r="E88" s="445" t="s">
        <v>3420</v>
      </c>
      <c r="F88" s="446" t="s">
        <v>3421</v>
      </c>
      <c r="G88" s="446" t="s">
        <v>3421</v>
      </c>
      <c r="H88" s="446" t="s">
        <v>3421</v>
      </c>
    </row>
    <row r="89" ht="15.75" customHeight="1">
      <c r="A89" s="444" t="s">
        <v>3501</v>
      </c>
      <c r="B89" s="446" t="s">
        <v>3421</v>
      </c>
      <c r="C89" s="446" t="s">
        <v>3421</v>
      </c>
      <c r="D89" s="446" t="s">
        <v>3421</v>
      </c>
      <c r="E89" s="445" t="s">
        <v>3420</v>
      </c>
      <c r="F89" s="445" t="s">
        <v>3420</v>
      </c>
      <c r="G89" s="446" t="s">
        <v>3421</v>
      </c>
      <c r="H89" s="446" t="s">
        <v>3421</v>
      </c>
    </row>
    <row r="90" ht="15.75" customHeight="1">
      <c r="A90" s="444" t="s">
        <v>3502</v>
      </c>
      <c r="B90" s="446" t="s">
        <v>3421</v>
      </c>
      <c r="C90" s="445" t="s">
        <v>3420</v>
      </c>
      <c r="D90" s="445" t="s">
        <v>3420</v>
      </c>
      <c r="E90" s="445" t="s">
        <v>3420</v>
      </c>
      <c r="F90" s="446" t="s">
        <v>3421</v>
      </c>
      <c r="G90" s="445" t="s">
        <v>3420</v>
      </c>
      <c r="H90" s="446" t="s">
        <v>3421</v>
      </c>
    </row>
    <row r="91" ht="15.75" customHeight="1">
      <c r="A91" s="444" t="s">
        <v>3503</v>
      </c>
      <c r="B91" s="446" t="s">
        <v>3421</v>
      </c>
      <c r="C91" s="445" t="s">
        <v>3420</v>
      </c>
      <c r="D91" s="445" t="s">
        <v>3420</v>
      </c>
      <c r="E91" s="445" t="s">
        <v>3420</v>
      </c>
      <c r="F91" s="446" t="s">
        <v>3421</v>
      </c>
      <c r="G91" s="445" t="s">
        <v>3420</v>
      </c>
      <c r="H91" s="446" t="s">
        <v>3421</v>
      </c>
    </row>
    <row r="92" ht="15.75" customHeight="1">
      <c r="A92" s="444" t="s">
        <v>3504</v>
      </c>
      <c r="B92" s="446" t="s">
        <v>3421</v>
      </c>
      <c r="C92" s="446" t="s">
        <v>3421</v>
      </c>
      <c r="D92" s="445" t="s">
        <v>3420</v>
      </c>
      <c r="E92" s="445" t="s">
        <v>3420</v>
      </c>
      <c r="F92" s="446" t="s">
        <v>3421</v>
      </c>
      <c r="G92" s="446" t="s">
        <v>3421</v>
      </c>
      <c r="H92" s="446" t="s">
        <v>3421</v>
      </c>
    </row>
    <row r="93" ht="15.75" customHeight="1">
      <c r="A93" s="444" t="s">
        <v>3505</v>
      </c>
      <c r="B93" s="446" t="s">
        <v>3421</v>
      </c>
      <c r="C93" s="446" t="s">
        <v>3421</v>
      </c>
      <c r="D93" s="445" t="s">
        <v>3420</v>
      </c>
      <c r="E93" s="445" t="s">
        <v>3420</v>
      </c>
      <c r="F93" s="446" t="s">
        <v>3421</v>
      </c>
      <c r="G93" s="446" t="s">
        <v>3421</v>
      </c>
      <c r="H93" s="446" t="s">
        <v>3421</v>
      </c>
    </row>
    <row r="94" ht="15.75" customHeight="1">
      <c r="A94" s="444" t="s">
        <v>3506</v>
      </c>
      <c r="B94" s="446" t="s">
        <v>3421</v>
      </c>
      <c r="C94" s="445" t="s">
        <v>3420</v>
      </c>
      <c r="D94" s="445" t="s">
        <v>3420</v>
      </c>
      <c r="E94" s="445" t="s">
        <v>3420</v>
      </c>
      <c r="F94" s="445" t="s">
        <v>3420</v>
      </c>
      <c r="G94" s="446" t="s">
        <v>3421</v>
      </c>
      <c r="H94" s="446" t="s">
        <v>3421</v>
      </c>
    </row>
    <row r="95" ht="15.75" customHeight="1">
      <c r="A95" s="444" t="s">
        <v>3507</v>
      </c>
      <c r="B95" s="446" t="s">
        <v>3421</v>
      </c>
      <c r="C95" s="445" t="s">
        <v>3420</v>
      </c>
      <c r="D95" s="445" t="s">
        <v>3420</v>
      </c>
      <c r="E95" s="445" t="s">
        <v>3420</v>
      </c>
      <c r="F95" s="446" t="s">
        <v>3421</v>
      </c>
      <c r="G95" s="446" t="s">
        <v>3421</v>
      </c>
      <c r="H95" s="446" t="s">
        <v>3421</v>
      </c>
    </row>
    <row r="96" ht="15.75" customHeight="1">
      <c r="A96" s="444" t="s">
        <v>3508</v>
      </c>
      <c r="B96" s="446" t="s">
        <v>3421</v>
      </c>
      <c r="C96" s="445" t="s">
        <v>3420</v>
      </c>
      <c r="D96" s="445" t="s">
        <v>3420</v>
      </c>
      <c r="E96" s="445" t="s">
        <v>3420</v>
      </c>
      <c r="F96" s="446" t="s">
        <v>3421</v>
      </c>
      <c r="G96" s="446" t="s">
        <v>3421</v>
      </c>
      <c r="H96" s="446" t="s">
        <v>3421</v>
      </c>
    </row>
    <row r="97" ht="15.75" customHeight="1">
      <c r="A97" s="444" t="s">
        <v>3509</v>
      </c>
      <c r="B97" s="446" t="s">
        <v>3421</v>
      </c>
      <c r="C97" s="445" t="s">
        <v>3420</v>
      </c>
      <c r="D97" s="445" t="s">
        <v>3420</v>
      </c>
      <c r="E97" s="445" t="s">
        <v>3420</v>
      </c>
      <c r="F97" s="446" t="s">
        <v>3421</v>
      </c>
      <c r="G97" s="445" t="s">
        <v>3420</v>
      </c>
      <c r="H97" s="446" t="s">
        <v>3421</v>
      </c>
    </row>
    <row r="98" ht="15.75" customHeight="1">
      <c r="A98" s="444" t="s">
        <v>3510</v>
      </c>
      <c r="B98" s="446" t="s">
        <v>3421</v>
      </c>
      <c r="C98" s="445" t="s">
        <v>3420</v>
      </c>
      <c r="D98" s="445" t="s">
        <v>3420</v>
      </c>
      <c r="E98" s="445" t="s">
        <v>3420</v>
      </c>
      <c r="F98" s="446" t="s">
        <v>3421</v>
      </c>
      <c r="G98" s="446" t="s">
        <v>3421</v>
      </c>
      <c r="H98" s="446" t="s">
        <v>3421</v>
      </c>
    </row>
    <row r="99" ht="15.75" customHeight="1">
      <c r="A99" s="444" t="s">
        <v>3511</v>
      </c>
      <c r="B99" s="446" t="s">
        <v>3421</v>
      </c>
      <c r="C99" s="445" t="s">
        <v>3420</v>
      </c>
      <c r="D99" s="445" t="s">
        <v>3420</v>
      </c>
      <c r="E99" s="445" t="s">
        <v>3420</v>
      </c>
      <c r="F99" s="446" t="s">
        <v>3421</v>
      </c>
      <c r="G99" s="446" t="s">
        <v>3421</v>
      </c>
      <c r="H99" s="446" t="s">
        <v>3421</v>
      </c>
    </row>
    <row r="100" ht="15.75" customHeight="1">
      <c r="A100" s="444" t="s">
        <v>3512</v>
      </c>
      <c r="B100" s="446" t="s">
        <v>3421</v>
      </c>
      <c r="C100" s="445" t="s">
        <v>3420</v>
      </c>
      <c r="D100" s="445" t="s">
        <v>3420</v>
      </c>
      <c r="E100" s="445" t="s">
        <v>3420</v>
      </c>
      <c r="F100" s="446" t="s">
        <v>3421</v>
      </c>
      <c r="G100" s="446" t="s">
        <v>3421</v>
      </c>
      <c r="H100" s="446" t="s">
        <v>3421</v>
      </c>
    </row>
    <row r="101" ht="15.75" customHeight="1">
      <c r="A101" s="444" t="s">
        <v>3513</v>
      </c>
      <c r="B101" s="446" t="s">
        <v>3421</v>
      </c>
      <c r="C101" s="446" t="s">
        <v>3421</v>
      </c>
      <c r="D101" s="445" t="s">
        <v>3420</v>
      </c>
      <c r="E101" s="445" t="s">
        <v>3420</v>
      </c>
      <c r="F101" s="446" t="s">
        <v>3421</v>
      </c>
      <c r="G101" s="446" t="s">
        <v>3421</v>
      </c>
      <c r="H101" s="446" t="s">
        <v>3421</v>
      </c>
    </row>
    <row r="102" ht="15.75" customHeight="1">
      <c r="A102" s="444" t="s">
        <v>3514</v>
      </c>
      <c r="B102" s="446" t="s">
        <v>3421</v>
      </c>
      <c r="C102" s="445" t="s">
        <v>3420</v>
      </c>
      <c r="D102" s="445" t="s">
        <v>3420</v>
      </c>
      <c r="E102" s="445" t="s">
        <v>3420</v>
      </c>
      <c r="F102" s="446" t="s">
        <v>3421</v>
      </c>
      <c r="G102" s="445" t="s">
        <v>3420</v>
      </c>
      <c r="H102" s="446" t="s">
        <v>3421</v>
      </c>
    </row>
    <row r="103" ht="15.75" customHeight="1">
      <c r="A103" s="444" t="s">
        <v>3515</v>
      </c>
      <c r="B103" s="446" t="s">
        <v>3421</v>
      </c>
      <c r="C103" s="446" t="s">
        <v>3421</v>
      </c>
      <c r="D103" s="446" t="s">
        <v>3421</v>
      </c>
      <c r="E103" s="445" t="s">
        <v>3420</v>
      </c>
      <c r="F103" s="446" t="s">
        <v>3421</v>
      </c>
      <c r="G103" s="446" t="s">
        <v>3421</v>
      </c>
      <c r="H103" s="446" t="s">
        <v>3421</v>
      </c>
    </row>
    <row r="104" ht="15.75" customHeight="1">
      <c r="A104" s="444" t="s">
        <v>3516</v>
      </c>
      <c r="B104" s="446" t="s">
        <v>3421</v>
      </c>
      <c r="C104" s="446" t="s">
        <v>3421</v>
      </c>
      <c r="D104" s="446" t="s">
        <v>3421</v>
      </c>
      <c r="E104" s="445" t="s">
        <v>3420</v>
      </c>
      <c r="F104" s="446" t="s">
        <v>3421</v>
      </c>
      <c r="G104" s="446" t="s">
        <v>3421</v>
      </c>
      <c r="H104" s="446" t="s">
        <v>3421</v>
      </c>
    </row>
    <row r="105" ht="15.75" customHeight="1">
      <c r="A105" s="444" t="s">
        <v>3517</v>
      </c>
      <c r="B105" s="446" t="s">
        <v>3421</v>
      </c>
      <c r="C105" s="445" t="s">
        <v>3420</v>
      </c>
      <c r="D105" s="445" t="s">
        <v>3420</v>
      </c>
      <c r="E105" s="445" t="s">
        <v>3420</v>
      </c>
      <c r="F105" s="445" t="s">
        <v>3420</v>
      </c>
      <c r="G105" s="446" t="s">
        <v>3421</v>
      </c>
      <c r="H105" s="446" t="s">
        <v>3421</v>
      </c>
    </row>
    <row r="106" ht="15.75" customHeight="1">
      <c r="A106" s="444" t="s">
        <v>3476</v>
      </c>
      <c r="B106" s="446" t="s">
        <v>3421</v>
      </c>
      <c r="C106" s="445" t="s">
        <v>3420</v>
      </c>
      <c r="D106" s="445" t="s">
        <v>3420</v>
      </c>
      <c r="E106" s="445" t="s">
        <v>3420</v>
      </c>
      <c r="F106" s="445" t="s">
        <v>3420</v>
      </c>
      <c r="G106" s="446" t="s">
        <v>3421</v>
      </c>
      <c r="H106" s="446" t="s">
        <v>3421</v>
      </c>
    </row>
    <row r="107" ht="15.75" customHeight="1">
      <c r="A107" s="444" t="s">
        <v>3477</v>
      </c>
      <c r="B107" s="446" t="s">
        <v>3421</v>
      </c>
      <c r="C107" s="445" t="s">
        <v>3420</v>
      </c>
      <c r="D107" s="445" t="s">
        <v>3420</v>
      </c>
      <c r="E107" s="445" t="s">
        <v>3420</v>
      </c>
      <c r="F107" s="445" t="s">
        <v>3420</v>
      </c>
      <c r="G107" s="446" t="s">
        <v>3421</v>
      </c>
      <c r="H107" s="446" t="s">
        <v>3421</v>
      </c>
    </row>
    <row r="108" ht="15.75" customHeight="1">
      <c r="A108" s="444" t="s">
        <v>3478</v>
      </c>
      <c r="B108" s="446" t="s">
        <v>3421</v>
      </c>
      <c r="C108" s="445" t="s">
        <v>3420</v>
      </c>
      <c r="D108" s="445" t="s">
        <v>3420</v>
      </c>
      <c r="E108" s="445" t="s">
        <v>3420</v>
      </c>
      <c r="F108" s="445" t="s">
        <v>3420</v>
      </c>
      <c r="G108" s="446" t="s">
        <v>3421</v>
      </c>
      <c r="H108" s="446" t="s">
        <v>3421</v>
      </c>
    </row>
    <row r="109" ht="15.75" customHeight="1">
      <c r="A109" s="442" t="s">
        <v>3518</v>
      </c>
      <c r="B109" s="443" t="s">
        <v>3412</v>
      </c>
      <c r="C109" s="443" t="s">
        <v>3413</v>
      </c>
      <c r="D109" s="443" t="s">
        <v>3414</v>
      </c>
      <c r="E109" s="443" t="s">
        <v>3415</v>
      </c>
      <c r="F109" s="443" t="s">
        <v>3416</v>
      </c>
      <c r="G109" s="443" t="s">
        <v>3417</v>
      </c>
      <c r="H109" s="443" t="s">
        <v>3418</v>
      </c>
    </row>
    <row r="110" ht="15.75" customHeight="1">
      <c r="A110" s="444" t="s">
        <v>3519</v>
      </c>
      <c r="B110" s="445" t="s">
        <v>3420</v>
      </c>
      <c r="C110" s="445" t="s">
        <v>3420</v>
      </c>
      <c r="D110" s="445" t="s">
        <v>3420</v>
      </c>
      <c r="E110" s="445" t="s">
        <v>3420</v>
      </c>
      <c r="F110" s="445" t="s">
        <v>3420</v>
      </c>
      <c r="G110" s="445" t="s">
        <v>3420</v>
      </c>
      <c r="H110" s="445" t="s">
        <v>3420</v>
      </c>
    </row>
    <row r="111" ht="15.75" customHeight="1">
      <c r="A111" s="444" t="s">
        <v>3520</v>
      </c>
      <c r="B111" s="445" t="s">
        <v>3420</v>
      </c>
      <c r="C111" s="445" t="s">
        <v>3420</v>
      </c>
      <c r="D111" s="445" t="s">
        <v>3420</v>
      </c>
      <c r="E111" s="445" t="s">
        <v>3420</v>
      </c>
      <c r="F111" s="445" t="s">
        <v>3420</v>
      </c>
      <c r="G111" s="446" t="s">
        <v>3421</v>
      </c>
      <c r="H111" s="447"/>
    </row>
    <row r="112" ht="15.75" customHeight="1">
      <c r="A112" s="444" t="s">
        <v>3521</v>
      </c>
      <c r="B112" s="445" t="s">
        <v>3420</v>
      </c>
      <c r="C112" s="445" t="s">
        <v>3420</v>
      </c>
      <c r="D112" s="445" t="s">
        <v>3420</v>
      </c>
      <c r="E112" s="445" t="s">
        <v>3420</v>
      </c>
      <c r="F112" s="445" t="s">
        <v>3420</v>
      </c>
      <c r="G112" s="446" t="s">
        <v>3421</v>
      </c>
      <c r="H112" s="446" t="s">
        <v>3421</v>
      </c>
    </row>
    <row r="113" ht="15.75" customHeight="1">
      <c r="A113" s="444" t="s">
        <v>3522</v>
      </c>
      <c r="B113" s="446" t="s">
        <v>3421</v>
      </c>
      <c r="C113" s="446" t="s">
        <v>3421</v>
      </c>
      <c r="D113" s="446" t="s">
        <v>3421</v>
      </c>
      <c r="E113" s="445" t="s">
        <v>3420</v>
      </c>
      <c r="F113" s="446" t="s">
        <v>3421</v>
      </c>
      <c r="G113" s="446" t="s">
        <v>3421</v>
      </c>
      <c r="H113" s="446" t="s">
        <v>3421</v>
      </c>
    </row>
    <row r="114" ht="15.75" customHeight="1">
      <c r="A114" s="444" t="s">
        <v>3523</v>
      </c>
      <c r="B114" s="446" t="s">
        <v>3421</v>
      </c>
      <c r="C114" s="445" t="s">
        <v>3420</v>
      </c>
      <c r="D114" s="445" t="s">
        <v>3420</v>
      </c>
      <c r="E114" s="445" t="s">
        <v>3420</v>
      </c>
      <c r="F114" s="445" t="s">
        <v>3420</v>
      </c>
      <c r="G114" s="446" t="s">
        <v>3421</v>
      </c>
      <c r="H114" s="446" t="s">
        <v>3421</v>
      </c>
    </row>
    <row r="115" ht="15.75" customHeight="1">
      <c r="A115" s="444" t="s">
        <v>3524</v>
      </c>
      <c r="B115" s="446" t="s">
        <v>3421</v>
      </c>
      <c r="C115" s="445" t="s">
        <v>3420</v>
      </c>
      <c r="D115" s="445" t="s">
        <v>3420</v>
      </c>
      <c r="E115" s="445" t="s">
        <v>3420</v>
      </c>
      <c r="F115" s="445" t="s">
        <v>3420</v>
      </c>
      <c r="G115" s="446" t="s">
        <v>3421</v>
      </c>
      <c r="H115" s="446" t="s">
        <v>3421</v>
      </c>
    </row>
    <row r="116" ht="15.75" customHeight="1">
      <c r="A116" s="444" t="s">
        <v>3525</v>
      </c>
      <c r="B116" s="446" t="s">
        <v>3421</v>
      </c>
      <c r="C116" s="445" t="s">
        <v>3420</v>
      </c>
      <c r="D116" s="445" t="s">
        <v>3420</v>
      </c>
      <c r="E116" s="445" t="s">
        <v>3420</v>
      </c>
      <c r="F116" s="445" t="s">
        <v>3420</v>
      </c>
      <c r="G116" s="446" t="s">
        <v>3421</v>
      </c>
      <c r="H116" s="445" t="s">
        <v>3420</v>
      </c>
    </row>
    <row r="117" ht="15.75" customHeight="1">
      <c r="A117" s="444" t="s">
        <v>3526</v>
      </c>
      <c r="B117" s="445" t="s">
        <v>3420</v>
      </c>
      <c r="C117" s="445" t="s">
        <v>3420</v>
      </c>
      <c r="D117" s="445" t="s">
        <v>3420</v>
      </c>
      <c r="E117" s="445" t="s">
        <v>3420</v>
      </c>
      <c r="F117" s="446" t="s">
        <v>3421</v>
      </c>
      <c r="G117" s="446" t="s">
        <v>3421</v>
      </c>
      <c r="H117" s="446" t="s">
        <v>3421</v>
      </c>
    </row>
    <row r="118" ht="15.75" customHeight="1">
      <c r="A118" s="444" t="s">
        <v>3527</v>
      </c>
      <c r="B118" s="446" t="s">
        <v>3421</v>
      </c>
      <c r="C118" s="446" t="s">
        <v>3421</v>
      </c>
      <c r="D118" s="445" t="s">
        <v>3420</v>
      </c>
      <c r="E118" s="445" t="s">
        <v>3420</v>
      </c>
      <c r="F118" s="446" t="s">
        <v>3421</v>
      </c>
      <c r="G118" s="446" t="s">
        <v>3421</v>
      </c>
      <c r="H118" s="446" t="s">
        <v>3421</v>
      </c>
    </row>
    <row r="119" ht="15.75" customHeight="1">
      <c r="A119" s="444" t="s">
        <v>3434</v>
      </c>
      <c r="B119" s="446" t="s">
        <v>3421</v>
      </c>
      <c r="C119" s="445" t="s">
        <v>3420</v>
      </c>
      <c r="D119" s="445" t="s">
        <v>3420</v>
      </c>
      <c r="E119" s="445" t="s">
        <v>3420</v>
      </c>
      <c r="F119" s="446" t="s">
        <v>3421</v>
      </c>
      <c r="G119" s="448" t="s">
        <v>3420</v>
      </c>
      <c r="H119" s="446" t="s">
        <v>3421</v>
      </c>
    </row>
    <row r="120" ht="15.75" customHeight="1">
      <c r="A120" s="444" t="s">
        <v>3528</v>
      </c>
      <c r="B120" s="445" t="s">
        <v>3420</v>
      </c>
      <c r="C120" s="445" t="s">
        <v>3420</v>
      </c>
      <c r="D120" s="445" t="s">
        <v>3420</v>
      </c>
      <c r="E120" s="445" t="s">
        <v>3420</v>
      </c>
      <c r="F120" s="446" t="s">
        <v>3421</v>
      </c>
      <c r="G120" s="446" t="s">
        <v>3421</v>
      </c>
      <c r="H120" s="446" t="s">
        <v>3421</v>
      </c>
    </row>
    <row r="121" ht="15.75" customHeight="1">
      <c r="A121" s="444" t="s">
        <v>3529</v>
      </c>
      <c r="B121" s="445" t="s">
        <v>3420</v>
      </c>
      <c r="C121" s="445" t="s">
        <v>3420</v>
      </c>
      <c r="D121" s="445" t="s">
        <v>3420</v>
      </c>
      <c r="E121" s="445" t="s">
        <v>3420</v>
      </c>
      <c r="F121" s="446" t="s">
        <v>3421</v>
      </c>
      <c r="G121" s="446" t="s">
        <v>3421</v>
      </c>
      <c r="H121" s="446" t="s">
        <v>3421</v>
      </c>
    </row>
    <row r="122" ht="15.75" customHeight="1">
      <c r="A122" s="444" t="s">
        <v>3530</v>
      </c>
      <c r="B122" s="446" t="s">
        <v>3421</v>
      </c>
      <c r="C122" s="446" t="s">
        <v>3421</v>
      </c>
      <c r="D122" s="445" t="s">
        <v>3420</v>
      </c>
      <c r="E122" s="445" t="s">
        <v>3420</v>
      </c>
      <c r="F122" s="445" t="s">
        <v>3420</v>
      </c>
      <c r="G122" s="446" t="s">
        <v>3421</v>
      </c>
      <c r="H122" s="446" t="s">
        <v>3421</v>
      </c>
    </row>
    <row r="123" ht="15.75" customHeight="1">
      <c r="A123" s="444" t="s">
        <v>3531</v>
      </c>
      <c r="B123" s="445" t="s">
        <v>3420</v>
      </c>
      <c r="C123" s="445" t="s">
        <v>3420</v>
      </c>
      <c r="D123" s="445" t="s">
        <v>3420</v>
      </c>
      <c r="E123" s="445" t="s">
        <v>3420</v>
      </c>
      <c r="F123" s="445" t="s">
        <v>3420</v>
      </c>
      <c r="G123" s="448" t="s">
        <v>3420</v>
      </c>
      <c r="H123" s="445" t="s">
        <v>3420</v>
      </c>
    </row>
    <row r="124" ht="15.75" customHeight="1">
      <c r="A124" s="444" t="s">
        <v>3532</v>
      </c>
      <c r="B124" s="445" t="s">
        <v>3420</v>
      </c>
      <c r="C124" s="445" t="s">
        <v>3420</v>
      </c>
      <c r="D124" s="445" t="s">
        <v>3420</v>
      </c>
      <c r="E124" s="445" t="s">
        <v>3420</v>
      </c>
      <c r="F124" s="445" t="s">
        <v>3420</v>
      </c>
      <c r="G124" s="448" t="s">
        <v>3420</v>
      </c>
      <c r="H124" s="446" t="s">
        <v>3421</v>
      </c>
    </row>
    <row r="125" ht="15.75" customHeight="1">
      <c r="A125" s="444" t="s">
        <v>3533</v>
      </c>
      <c r="B125" s="445" t="s">
        <v>3420</v>
      </c>
      <c r="C125" s="445" t="s">
        <v>3420</v>
      </c>
      <c r="D125" s="445" t="s">
        <v>3420</v>
      </c>
      <c r="E125" s="445" t="s">
        <v>3420</v>
      </c>
      <c r="F125" s="446" t="s">
        <v>3421</v>
      </c>
      <c r="G125" s="446" t="s">
        <v>3421</v>
      </c>
      <c r="H125" s="446" t="s">
        <v>3421</v>
      </c>
    </row>
    <row r="126" ht="15.75" customHeight="1">
      <c r="A126" s="444" t="s">
        <v>3534</v>
      </c>
      <c r="B126" s="445" t="s">
        <v>3420</v>
      </c>
      <c r="C126" s="445" t="s">
        <v>3420</v>
      </c>
      <c r="D126" s="445" t="s">
        <v>3420</v>
      </c>
      <c r="E126" s="445" t="s">
        <v>3420</v>
      </c>
      <c r="F126" s="445" t="s">
        <v>3420</v>
      </c>
      <c r="G126" s="446" t="s">
        <v>3421</v>
      </c>
      <c r="H126" s="446" t="s">
        <v>3421</v>
      </c>
    </row>
    <row r="127" ht="15.75" customHeight="1">
      <c r="A127" s="444" t="s">
        <v>3535</v>
      </c>
      <c r="B127" s="448" t="s">
        <v>3420</v>
      </c>
      <c r="C127" s="445" t="s">
        <v>3420</v>
      </c>
      <c r="D127" s="445" t="s">
        <v>3420</v>
      </c>
      <c r="E127" s="445" t="s">
        <v>3420</v>
      </c>
      <c r="F127" s="446" t="s">
        <v>3421</v>
      </c>
      <c r="G127" s="445" t="s">
        <v>3420</v>
      </c>
      <c r="H127" s="446" t="s">
        <v>3421</v>
      </c>
    </row>
    <row r="128" ht="15.75" customHeight="1">
      <c r="A128" s="444" t="s">
        <v>3536</v>
      </c>
      <c r="B128" s="445" t="s">
        <v>3420</v>
      </c>
      <c r="C128" s="445" t="s">
        <v>3420</v>
      </c>
      <c r="D128" s="445" t="s">
        <v>3420</v>
      </c>
      <c r="E128" s="445" t="s">
        <v>3420</v>
      </c>
      <c r="F128" s="446" t="s">
        <v>3421</v>
      </c>
      <c r="G128" s="446" t="s">
        <v>3421</v>
      </c>
      <c r="H128" s="446" t="s">
        <v>3421</v>
      </c>
    </row>
    <row r="129" ht="15.75" customHeight="1">
      <c r="A129" s="444" t="s">
        <v>3537</v>
      </c>
      <c r="B129" s="445" t="s">
        <v>3420</v>
      </c>
      <c r="C129" s="445" t="s">
        <v>3420</v>
      </c>
      <c r="D129" s="445" t="s">
        <v>3420</v>
      </c>
      <c r="E129" s="445" t="s">
        <v>3420</v>
      </c>
      <c r="F129" s="446" t="s">
        <v>3421</v>
      </c>
      <c r="G129" s="445" t="s">
        <v>3420</v>
      </c>
      <c r="H129" s="446" t="s">
        <v>3421</v>
      </c>
    </row>
    <row r="130" ht="15.75" customHeight="1">
      <c r="A130" s="444" t="s">
        <v>3538</v>
      </c>
      <c r="B130" s="445" t="s">
        <v>3420</v>
      </c>
      <c r="C130" s="445" t="s">
        <v>3420</v>
      </c>
      <c r="D130" s="445" t="s">
        <v>3420</v>
      </c>
      <c r="E130" s="445" t="s">
        <v>3420</v>
      </c>
      <c r="F130" s="446" t="s">
        <v>3421</v>
      </c>
      <c r="G130" s="446" t="s">
        <v>3421</v>
      </c>
      <c r="H130" s="446" t="s">
        <v>3421</v>
      </c>
    </row>
    <row r="131" ht="15.75" customHeight="1">
      <c r="A131" s="444" t="s">
        <v>3539</v>
      </c>
      <c r="B131" s="445" t="s">
        <v>3420</v>
      </c>
      <c r="C131" s="445" t="s">
        <v>3420</v>
      </c>
      <c r="D131" s="445" t="s">
        <v>3420</v>
      </c>
      <c r="E131" s="445" t="s">
        <v>3420</v>
      </c>
      <c r="F131" s="445" t="s">
        <v>3420</v>
      </c>
      <c r="G131" s="445" t="s">
        <v>3420</v>
      </c>
      <c r="H131" s="446" t="s">
        <v>3421</v>
      </c>
    </row>
    <row r="132" ht="15.75" customHeight="1">
      <c r="A132" s="444" t="s">
        <v>3540</v>
      </c>
      <c r="B132" s="445" t="s">
        <v>3420</v>
      </c>
      <c r="C132" s="445" t="s">
        <v>3420</v>
      </c>
      <c r="D132" s="445" t="s">
        <v>3420</v>
      </c>
      <c r="E132" s="445" t="s">
        <v>3420</v>
      </c>
      <c r="F132" s="445" t="s">
        <v>3420</v>
      </c>
      <c r="G132" s="446" t="s">
        <v>3421</v>
      </c>
      <c r="H132" s="446" t="s">
        <v>3421</v>
      </c>
    </row>
    <row r="133" ht="15.75" customHeight="1">
      <c r="A133" s="444" t="s">
        <v>3541</v>
      </c>
      <c r="B133" s="445" t="s">
        <v>3420</v>
      </c>
      <c r="C133" s="445" t="s">
        <v>3420</v>
      </c>
      <c r="D133" s="445" t="s">
        <v>3420</v>
      </c>
      <c r="E133" s="445" t="s">
        <v>3420</v>
      </c>
      <c r="F133" s="445" t="s">
        <v>3420</v>
      </c>
      <c r="G133" s="446" t="s">
        <v>3421</v>
      </c>
      <c r="H133" s="446" t="s">
        <v>3421</v>
      </c>
    </row>
    <row r="134" ht="15.75" customHeight="1">
      <c r="A134" s="444" t="s">
        <v>3542</v>
      </c>
      <c r="B134" s="445" t="s">
        <v>3420</v>
      </c>
      <c r="C134" s="445" t="s">
        <v>3420</v>
      </c>
      <c r="D134" s="445" t="s">
        <v>3420</v>
      </c>
      <c r="E134" s="445" t="s">
        <v>3420</v>
      </c>
      <c r="F134" s="445" t="s">
        <v>3420</v>
      </c>
      <c r="G134" s="445" t="s">
        <v>3420</v>
      </c>
      <c r="H134" s="446" t="s">
        <v>3421</v>
      </c>
    </row>
    <row r="135" ht="15.75" customHeight="1">
      <c r="A135" s="442" t="s">
        <v>3543</v>
      </c>
      <c r="B135" s="443" t="s">
        <v>3412</v>
      </c>
      <c r="C135" s="443" t="s">
        <v>3413</v>
      </c>
      <c r="D135" s="443" t="s">
        <v>3414</v>
      </c>
      <c r="E135" s="443" t="s">
        <v>3415</v>
      </c>
      <c r="F135" s="443" t="s">
        <v>3416</v>
      </c>
      <c r="G135" s="443" t="s">
        <v>3417</v>
      </c>
      <c r="H135" s="443" t="s">
        <v>3418</v>
      </c>
    </row>
    <row r="136" ht="15.75" customHeight="1">
      <c r="A136" s="444" t="s">
        <v>3544</v>
      </c>
      <c r="B136" s="446" t="s">
        <v>3421</v>
      </c>
      <c r="C136" s="445" t="s">
        <v>3420</v>
      </c>
      <c r="D136" s="445" t="s">
        <v>3420</v>
      </c>
      <c r="E136" s="445" t="s">
        <v>3420</v>
      </c>
      <c r="F136" s="446" t="s">
        <v>3421</v>
      </c>
      <c r="G136" s="446" t="s">
        <v>3421</v>
      </c>
      <c r="H136" s="446" t="s">
        <v>3421</v>
      </c>
    </row>
    <row r="137" ht="15.75" customHeight="1">
      <c r="A137" s="444" t="s">
        <v>3545</v>
      </c>
      <c r="B137" s="446" t="s">
        <v>3421</v>
      </c>
      <c r="C137" s="445" t="s">
        <v>3420</v>
      </c>
      <c r="D137" s="445" t="s">
        <v>3420</v>
      </c>
      <c r="E137" s="445" t="s">
        <v>3420</v>
      </c>
      <c r="F137" s="446" t="s">
        <v>3421</v>
      </c>
      <c r="G137" s="446" t="s">
        <v>3421</v>
      </c>
      <c r="H137" s="446" t="s">
        <v>3421</v>
      </c>
    </row>
    <row r="138" ht="15.75" customHeight="1">
      <c r="A138" s="444" t="s">
        <v>3546</v>
      </c>
      <c r="B138" s="446" t="s">
        <v>3421</v>
      </c>
      <c r="C138" s="445" t="s">
        <v>3420</v>
      </c>
      <c r="D138" s="445" t="s">
        <v>3420</v>
      </c>
      <c r="E138" s="445" t="s">
        <v>3420</v>
      </c>
      <c r="F138" s="446" t="s">
        <v>3421</v>
      </c>
      <c r="G138" s="446" t="s">
        <v>3421</v>
      </c>
      <c r="H138" s="446" t="s">
        <v>3421</v>
      </c>
    </row>
    <row r="139" ht="15.75" customHeight="1">
      <c r="A139" s="444" t="s">
        <v>3547</v>
      </c>
      <c r="B139" s="446" t="s">
        <v>3421</v>
      </c>
      <c r="C139" s="445" t="s">
        <v>3420</v>
      </c>
      <c r="D139" s="445" t="s">
        <v>3420</v>
      </c>
      <c r="E139" s="445" t="s">
        <v>3420</v>
      </c>
      <c r="F139" s="445" t="s">
        <v>3420</v>
      </c>
      <c r="G139" s="446" t="s">
        <v>3421</v>
      </c>
      <c r="H139" s="446" t="s">
        <v>3421</v>
      </c>
    </row>
    <row r="140" ht="15.75" customHeight="1">
      <c r="A140" s="444" t="s">
        <v>3548</v>
      </c>
      <c r="B140" s="446" t="s">
        <v>3421</v>
      </c>
      <c r="C140" s="446" t="s">
        <v>3421</v>
      </c>
      <c r="D140" s="445" t="s">
        <v>3420</v>
      </c>
      <c r="E140" s="445" t="s">
        <v>3420</v>
      </c>
      <c r="F140" s="445" t="s">
        <v>3420</v>
      </c>
      <c r="G140" s="446" t="s">
        <v>3421</v>
      </c>
      <c r="H140" s="446" t="s">
        <v>3421</v>
      </c>
    </row>
    <row r="141" ht="15.75" customHeight="1">
      <c r="A141" s="444" t="s">
        <v>3549</v>
      </c>
      <c r="B141" s="446" t="s">
        <v>3421</v>
      </c>
      <c r="C141" s="446" t="s">
        <v>3421</v>
      </c>
      <c r="D141" s="445" t="s">
        <v>3420</v>
      </c>
      <c r="E141" s="445" t="s">
        <v>3420</v>
      </c>
      <c r="F141" s="445" t="s">
        <v>3420</v>
      </c>
      <c r="G141" s="446" t="s">
        <v>3421</v>
      </c>
      <c r="H141" s="446" t="s">
        <v>3421</v>
      </c>
    </row>
    <row r="142" ht="15.75" customHeight="1">
      <c r="A142" s="444" t="s">
        <v>3550</v>
      </c>
      <c r="B142" s="446" t="s">
        <v>3421</v>
      </c>
      <c r="C142" s="446" t="s">
        <v>3421</v>
      </c>
      <c r="D142" s="445" t="s">
        <v>3420</v>
      </c>
      <c r="E142" s="445" t="s">
        <v>3420</v>
      </c>
      <c r="F142" s="445" t="s">
        <v>3420</v>
      </c>
      <c r="G142" s="446" t="s">
        <v>3421</v>
      </c>
      <c r="H142" s="446" t="s">
        <v>3421</v>
      </c>
    </row>
    <row r="143" ht="15.75" customHeight="1">
      <c r="A143" s="444" t="s">
        <v>3551</v>
      </c>
      <c r="B143" s="446" t="s">
        <v>3421</v>
      </c>
      <c r="C143" s="446" t="s">
        <v>3421</v>
      </c>
      <c r="D143" s="446" t="s">
        <v>3421</v>
      </c>
      <c r="E143" s="445" t="s">
        <v>3420</v>
      </c>
      <c r="F143" s="446" t="s">
        <v>3421</v>
      </c>
      <c r="G143" s="446" t="s">
        <v>3421</v>
      </c>
      <c r="H143" s="446" t="s">
        <v>3421</v>
      </c>
    </row>
    <row r="144" ht="15.75" customHeight="1">
      <c r="A144" s="444" t="s">
        <v>3552</v>
      </c>
      <c r="B144" s="446" t="s">
        <v>3421</v>
      </c>
      <c r="C144" s="446" t="s">
        <v>3421</v>
      </c>
      <c r="D144" s="446" t="s">
        <v>3421</v>
      </c>
      <c r="E144" s="445" t="s">
        <v>3420</v>
      </c>
      <c r="F144" s="446" t="s">
        <v>3421</v>
      </c>
      <c r="G144" s="446" t="s">
        <v>3421</v>
      </c>
      <c r="H144" s="446" t="s">
        <v>3421</v>
      </c>
    </row>
    <row r="145" ht="15.75" customHeight="1">
      <c r="A145" s="444" t="s">
        <v>3553</v>
      </c>
      <c r="B145" s="446" t="s">
        <v>3421</v>
      </c>
      <c r="C145" s="446" t="s">
        <v>3421</v>
      </c>
      <c r="D145" s="446" t="s">
        <v>3421</v>
      </c>
      <c r="E145" s="445" t="s">
        <v>3420</v>
      </c>
      <c r="F145" s="446" t="s">
        <v>3421</v>
      </c>
      <c r="G145" s="446" t="s">
        <v>3421</v>
      </c>
      <c r="H145" s="446" t="s">
        <v>3421</v>
      </c>
    </row>
    <row r="146" ht="15.75" customHeight="1">
      <c r="A146" s="444" t="s">
        <v>3227</v>
      </c>
      <c r="B146" s="446" t="s">
        <v>3421</v>
      </c>
      <c r="C146" s="445" t="s">
        <v>3420</v>
      </c>
      <c r="D146" s="445" t="s">
        <v>3420</v>
      </c>
      <c r="E146" s="445" t="s">
        <v>3420</v>
      </c>
      <c r="F146" s="446" t="s">
        <v>3421</v>
      </c>
      <c r="G146" s="446" t="s">
        <v>3421</v>
      </c>
      <c r="H146" s="446" t="s">
        <v>3421</v>
      </c>
    </row>
    <row r="147" ht="15.75" customHeight="1">
      <c r="A147" s="444" t="s">
        <v>3554</v>
      </c>
      <c r="B147" s="446" t="s">
        <v>3421</v>
      </c>
      <c r="C147" s="445" t="s">
        <v>3420</v>
      </c>
      <c r="D147" s="445" t="s">
        <v>3420</v>
      </c>
      <c r="E147" s="445" t="s">
        <v>3420</v>
      </c>
      <c r="F147" s="446" t="s">
        <v>3421</v>
      </c>
      <c r="G147" s="446" t="s">
        <v>3421</v>
      </c>
      <c r="H147" s="446" t="s">
        <v>3421</v>
      </c>
    </row>
    <row r="148" ht="15.75" customHeight="1">
      <c r="A148" s="444" t="s">
        <v>3555</v>
      </c>
      <c r="B148" s="446" t="s">
        <v>3421</v>
      </c>
      <c r="C148" s="445" t="s">
        <v>3420</v>
      </c>
      <c r="D148" s="445" t="s">
        <v>3420</v>
      </c>
      <c r="E148" s="445" t="s">
        <v>3420</v>
      </c>
      <c r="F148" s="446" t="s">
        <v>3421</v>
      </c>
      <c r="G148" s="446" t="s">
        <v>3421</v>
      </c>
      <c r="H148" s="446" t="s">
        <v>3421</v>
      </c>
    </row>
    <row r="149" ht="15.75" customHeight="1">
      <c r="A149" s="444" t="s">
        <v>3467</v>
      </c>
      <c r="B149" s="446" t="s">
        <v>3421</v>
      </c>
      <c r="C149" s="446" t="s">
        <v>3421</v>
      </c>
      <c r="D149" s="446" t="s">
        <v>3421</v>
      </c>
      <c r="E149" s="445" t="s">
        <v>3420</v>
      </c>
      <c r="F149" s="446" t="s">
        <v>3421</v>
      </c>
      <c r="G149" s="446" t="s">
        <v>3421</v>
      </c>
      <c r="H149" s="446" t="s">
        <v>3421</v>
      </c>
    </row>
    <row r="150" ht="15.75" customHeight="1">
      <c r="A150" s="444" t="s">
        <v>3468</v>
      </c>
      <c r="B150" s="446" t="s">
        <v>3421</v>
      </c>
      <c r="C150" s="446" t="s">
        <v>3421</v>
      </c>
      <c r="D150" s="446" t="s">
        <v>3421</v>
      </c>
      <c r="E150" s="445" t="s">
        <v>3420</v>
      </c>
      <c r="F150" s="446" t="s">
        <v>3421</v>
      </c>
      <c r="G150" s="446" t="s">
        <v>3421</v>
      </c>
      <c r="H150" s="446" t="s">
        <v>3421</v>
      </c>
    </row>
    <row r="151" ht="15.75" customHeight="1">
      <c r="A151" s="444" t="s">
        <v>3469</v>
      </c>
      <c r="B151" s="446" t="s">
        <v>3421</v>
      </c>
      <c r="C151" s="446" t="s">
        <v>3421</v>
      </c>
      <c r="D151" s="446" t="s">
        <v>3421</v>
      </c>
      <c r="E151" s="445" t="s">
        <v>3420</v>
      </c>
      <c r="F151" s="446" t="s">
        <v>3421</v>
      </c>
      <c r="G151" s="446" t="s">
        <v>3421</v>
      </c>
      <c r="H151" s="446" t="s">
        <v>3421</v>
      </c>
    </row>
    <row r="152" ht="15.75" customHeight="1">
      <c r="A152" s="444" t="s">
        <v>3556</v>
      </c>
      <c r="B152" s="446" t="s">
        <v>3421</v>
      </c>
      <c r="C152" s="445" t="s">
        <v>3420</v>
      </c>
      <c r="D152" s="445" t="s">
        <v>3420</v>
      </c>
      <c r="E152" s="445" t="s">
        <v>3420</v>
      </c>
      <c r="F152" s="446" t="s">
        <v>3421</v>
      </c>
      <c r="G152" s="446" t="s">
        <v>3421</v>
      </c>
      <c r="H152" s="446" t="s">
        <v>3421</v>
      </c>
    </row>
    <row r="153" ht="15.75" customHeight="1">
      <c r="A153" s="444" t="s">
        <v>3557</v>
      </c>
      <c r="B153" s="446" t="s">
        <v>3421</v>
      </c>
      <c r="C153" s="445" t="s">
        <v>3420</v>
      </c>
      <c r="D153" s="445" t="s">
        <v>3420</v>
      </c>
      <c r="E153" s="445" t="s">
        <v>3420</v>
      </c>
      <c r="F153" s="446" t="s">
        <v>3421</v>
      </c>
      <c r="G153" s="446" t="s">
        <v>3421</v>
      </c>
      <c r="H153" s="446" t="s">
        <v>3421</v>
      </c>
    </row>
    <row r="154" ht="15.75" customHeight="1">
      <c r="A154" s="444" t="s">
        <v>3558</v>
      </c>
      <c r="B154" s="446" t="s">
        <v>3421</v>
      </c>
      <c r="C154" s="446" t="s">
        <v>3421</v>
      </c>
      <c r="D154" s="446" t="s">
        <v>3421</v>
      </c>
      <c r="E154" s="445" t="s">
        <v>3420</v>
      </c>
      <c r="F154" s="446" t="s">
        <v>3421</v>
      </c>
      <c r="G154" s="446" t="s">
        <v>3421</v>
      </c>
      <c r="H154" s="446" t="s">
        <v>3421</v>
      </c>
    </row>
    <row r="155" ht="15.75" customHeight="1">
      <c r="A155" s="444" t="s">
        <v>3559</v>
      </c>
      <c r="B155" s="446" t="s">
        <v>3421</v>
      </c>
      <c r="C155" s="446" t="s">
        <v>3421</v>
      </c>
      <c r="D155" s="445" t="s">
        <v>3420</v>
      </c>
      <c r="E155" s="445" t="s">
        <v>3420</v>
      </c>
      <c r="F155" s="446" t="s">
        <v>3421</v>
      </c>
      <c r="G155" s="446" t="s">
        <v>3421</v>
      </c>
      <c r="H155" s="446" t="s">
        <v>3421</v>
      </c>
    </row>
    <row r="156" ht="15.75" customHeight="1">
      <c r="A156" s="444" t="s">
        <v>3560</v>
      </c>
      <c r="B156" s="446" t="s">
        <v>3421</v>
      </c>
      <c r="C156" s="446" t="s">
        <v>3421</v>
      </c>
      <c r="D156" s="445" t="s">
        <v>3420</v>
      </c>
      <c r="E156" s="445" t="s">
        <v>3420</v>
      </c>
      <c r="F156" s="446" t="s">
        <v>3421</v>
      </c>
      <c r="G156" s="446" t="s">
        <v>3421</v>
      </c>
      <c r="H156" s="446" t="s">
        <v>3421</v>
      </c>
    </row>
    <row r="157" ht="15.75" customHeight="1">
      <c r="A157" s="444" t="s">
        <v>3476</v>
      </c>
      <c r="B157" s="446" t="s">
        <v>3421</v>
      </c>
      <c r="C157" s="445" t="s">
        <v>3420</v>
      </c>
      <c r="D157" s="445" t="s">
        <v>3420</v>
      </c>
      <c r="E157" s="445" t="s">
        <v>3420</v>
      </c>
      <c r="F157" s="445" t="s">
        <v>3420</v>
      </c>
      <c r="G157" s="446" t="s">
        <v>3421</v>
      </c>
      <c r="H157" s="446" t="s">
        <v>3421</v>
      </c>
    </row>
    <row r="158" ht="15.75" customHeight="1">
      <c r="A158" s="444" t="s">
        <v>3477</v>
      </c>
      <c r="B158" s="446" t="s">
        <v>3421</v>
      </c>
      <c r="C158" s="445" t="s">
        <v>3420</v>
      </c>
      <c r="D158" s="445" t="s">
        <v>3420</v>
      </c>
      <c r="E158" s="445" t="s">
        <v>3420</v>
      </c>
      <c r="F158" s="445" t="s">
        <v>3420</v>
      </c>
      <c r="G158" s="446" t="s">
        <v>3421</v>
      </c>
      <c r="H158" s="446" t="s">
        <v>3421</v>
      </c>
    </row>
    <row r="159" ht="15.75" customHeight="1">
      <c r="A159" s="444" t="s">
        <v>3478</v>
      </c>
      <c r="B159" s="446" t="s">
        <v>3421</v>
      </c>
      <c r="C159" s="445" t="s">
        <v>3420</v>
      </c>
      <c r="D159" s="445" t="s">
        <v>3420</v>
      </c>
      <c r="E159" s="445" t="s">
        <v>3420</v>
      </c>
      <c r="F159" s="445" t="s">
        <v>3420</v>
      </c>
      <c r="G159" s="446" t="s">
        <v>3421</v>
      </c>
      <c r="H159" s="446" t="s">
        <v>3421</v>
      </c>
    </row>
    <row r="160" ht="15.75" customHeight="1">
      <c r="A160" s="442" t="s">
        <v>3561</v>
      </c>
      <c r="B160" s="443" t="s">
        <v>3412</v>
      </c>
      <c r="C160" s="443" t="s">
        <v>3413</v>
      </c>
      <c r="D160" s="443" t="s">
        <v>3414</v>
      </c>
      <c r="E160" s="443" t="s">
        <v>3415</v>
      </c>
      <c r="F160" s="443" t="s">
        <v>3416</v>
      </c>
      <c r="G160" s="443" t="s">
        <v>3417</v>
      </c>
      <c r="H160" s="443" t="s">
        <v>3418</v>
      </c>
    </row>
    <row r="161" ht="15.75" customHeight="1">
      <c r="A161" s="444" t="s">
        <v>3562</v>
      </c>
      <c r="B161" s="445" t="s">
        <v>3420</v>
      </c>
      <c r="C161" s="445" t="s">
        <v>3420</v>
      </c>
      <c r="D161" s="445" t="s">
        <v>3420</v>
      </c>
      <c r="E161" s="445" t="s">
        <v>3420</v>
      </c>
      <c r="F161" s="445" t="s">
        <v>3420</v>
      </c>
      <c r="G161" s="445" t="s">
        <v>3420</v>
      </c>
      <c r="H161" s="446" t="s">
        <v>3421</v>
      </c>
    </row>
    <row r="162" ht="15.75" customHeight="1">
      <c r="A162" s="444" t="s">
        <v>3563</v>
      </c>
      <c r="B162" s="445" t="s">
        <v>3420</v>
      </c>
      <c r="C162" s="445" t="s">
        <v>3420</v>
      </c>
      <c r="D162" s="445" t="s">
        <v>3420</v>
      </c>
      <c r="E162" s="445" t="s">
        <v>3420</v>
      </c>
      <c r="F162" s="445" t="s">
        <v>3420</v>
      </c>
      <c r="G162" s="445" t="s">
        <v>3420</v>
      </c>
      <c r="H162" s="446" t="s">
        <v>3421</v>
      </c>
    </row>
    <row r="163" ht="15.75" customHeight="1">
      <c r="A163" s="444" t="s">
        <v>3564</v>
      </c>
      <c r="B163" s="445" t="s">
        <v>3420</v>
      </c>
      <c r="C163" s="445" t="s">
        <v>3420</v>
      </c>
      <c r="D163" s="445" t="s">
        <v>3420</v>
      </c>
      <c r="E163" s="445" t="s">
        <v>3420</v>
      </c>
      <c r="F163" s="445" t="s">
        <v>3420</v>
      </c>
      <c r="G163" s="445" t="s">
        <v>3420</v>
      </c>
      <c r="H163" s="446" t="s">
        <v>3421</v>
      </c>
    </row>
    <row r="164" ht="15.75" customHeight="1">
      <c r="A164" s="442" t="s">
        <v>3565</v>
      </c>
      <c r="B164" s="443" t="s">
        <v>3412</v>
      </c>
      <c r="C164" s="443" t="s">
        <v>3413</v>
      </c>
      <c r="D164" s="443" t="s">
        <v>3414</v>
      </c>
      <c r="E164" s="443" t="s">
        <v>3415</v>
      </c>
      <c r="F164" s="443" t="s">
        <v>3416</v>
      </c>
      <c r="G164" s="443" t="s">
        <v>3417</v>
      </c>
      <c r="H164" s="443" t="s">
        <v>3418</v>
      </c>
    </row>
    <row r="165" ht="15.75" customHeight="1">
      <c r="A165" s="444" t="s">
        <v>3566</v>
      </c>
      <c r="B165" s="446" t="s">
        <v>3421</v>
      </c>
      <c r="C165" s="446" t="s">
        <v>3421</v>
      </c>
      <c r="D165" s="445" t="s">
        <v>3420</v>
      </c>
      <c r="E165" s="445" t="s">
        <v>3420</v>
      </c>
      <c r="F165" s="446" t="s">
        <v>3421</v>
      </c>
      <c r="G165" s="445" t="s">
        <v>3420</v>
      </c>
      <c r="H165" s="446" t="s">
        <v>3421</v>
      </c>
    </row>
    <row r="166" ht="15.75" customHeight="1">
      <c r="A166" s="444" t="s">
        <v>3567</v>
      </c>
      <c r="B166" s="446" t="s">
        <v>3421</v>
      </c>
      <c r="C166" s="446" t="s">
        <v>3421</v>
      </c>
      <c r="D166" s="445" t="s">
        <v>3420</v>
      </c>
      <c r="E166" s="445" t="s">
        <v>3420</v>
      </c>
      <c r="F166" s="446" t="s">
        <v>3421</v>
      </c>
      <c r="G166" s="446" t="s">
        <v>3421</v>
      </c>
      <c r="H166" s="446" t="s">
        <v>3421</v>
      </c>
    </row>
    <row r="167" ht="15.75" customHeight="1">
      <c r="A167" s="444" t="s">
        <v>3568</v>
      </c>
      <c r="B167" s="446" t="s">
        <v>3421</v>
      </c>
      <c r="C167" s="446" t="s">
        <v>3421</v>
      </c>
      <c r="D167" s="445" t="s">
        <v>3420</v>
      </c>
      <c r="E167" s="445" t="s">
        <v>3420</v>
      </c>
      <c r="F167" s="446" t="s">
        <v>3421</v>
      </c>
      <c r="G167" s="446" t="s">
        <v>3421</v>
      </c>
      <c r="H167" s="446" t="s">
        <v>3421</v>
      </c>
    </row>
    <row r="168" ht="15.75" customHeight="1">
      <c r="A168" s="444" t="s">
        <v>3307</v>
      </c>
      <c r="B168" s="446" t="s">
        <v>3421</v>
      </c>
      <c r="C168" s="446" t="s">
        <v>3421</v>
      </c>
      <c r="D168" s="445" t="s">
        <v>3420</v>
      </c>
      <c r="E168" s="445" t="s">
        <v>3420</v>
      </c>
      <c r="F168" s="446" t="s">
        <v>3421</v>
      </c>
      <c r="G168" s="446" t="s">
        <v>3421</v>
      </c>
      <c r="H168" s="446" t="s">
        <v>3421</v>
      </c>
    </row>
    <row r="169" ht="15.75" customHeight="1">
      <c r="A169" s="444" t="s">
        <v>3569</v>
      </c>
      <c r="B169" s="446" t="s">
        <v>3421</v>
      </c>
      <c r="C169" s="446" t="s">
        <v>3421</v>
      </c>
      <c r="D169" s="445" t="s">
        <v>3420</v>
      </c>
      <c r="E169" s="445" t="s">
        <v>3420</v>
      </c>
      <c r="F169" s="446" t="s">
        <v>3421</v>
      </c>
      <c r="G169" s="446" t="s">
        <v>3421</v>
      </c>
      <c r="H169" s="446" t="s">
        <v>3421</v>
      </c>
    </row>
    <row r="170" ht="15.75" customHeight="1">
      <c r="A170" s="444" t="s">
        <v>3570</v>
      </c>
      <c r="B170" s="446" t="s">
        <v>3421</v>
      </c>
      <c r="C170" s="446" t="s">
        <v>3421</v>
      </c>
      <c r="D170" s="445" t="s">
        <v>3420</v>
      </c>
      <c r="E170" s="445" t="s">
        <v>3420</v>
      </c>
      <c r="F170" s="446" t="s">
        <v>3421</v>
      </c>
      <c r="G170" s="446" t="s">
        <v>3421</v>
      </c>
      <c r="H170" s="445" t="s">
        <v>3420</v>
      </c>
    </row>
    <row r="171" ht="15.75" customHeight="1">
      <c r="A171" s="444" t="s">
        <v>3571</v>
      </c>
      <c r="B171" s="445" t="s">
        <v>3420</v>
      </c>
      <c r="C171" s="445" t="s">
        <v>3420</v>
      </c>
      <c r="D171" s="445" t="s">
        <v>3420</v>
      </c>
      <c r="E171" s="445" t="s">
        <v>3420</v>
      </c>
      <c r="F171" s="446" t="s">
        <v>3421</v>
      </c>
      <c r="G171" s="445" t="s">
        <v>3420</v>
      </c>
      <c r="H171" s="446" t="s">
        <v>3421</v>
      </c>
    </row>
    <row r="172" ht="15.75" customHeight="1">
      <c r="A172" s="444" t="s">
        <v>3572</v>
      </c>
      <c r="B172" s="445" t="s">
        <v>3420</v>
      </c>
      <c r="C172" s="445" t="s">
        <v>3420</v>
      </c>
      <c r="D172" s="445" t="s">
        <v>3420</v>
      </c>
      <c r="E172" s="445" t="s">
        <v>3420</v>
      </c>
      <c r="F172" s="446" t="s">
        <v>3421</v>
      </c>
      <c r="G172" s="445" t="s">
        <v>3420</v>
      </c>
      <c r="H172" s="446" t="s">
        <v>3421</v>
      </c>
    </row>
    <row r="173" ht="15.75" customHeight="1">
      <c r="A173" s="444" t="s">
        <v>3573</v>
      </c>
      <c r="B173" s="445" t="s">
        <v>3420</v>
      </c>
      <c r="C173" s="445" t="s">
        <v>3420</v>
      </c>
      <c r="D173" s="445" t="s">
        <v>3420</v>
      </c>
      <c r="E173" s="445" t="s">
        <v>3420</v>
      </c>
      <c r="F173" s="446" t="s">
        <v>3421</v>
      </c>
      <c r="G173" s="445" t="s">
        <v>3420</v>
      </c>
      <c r="H173" s="446" t="s">
        <v>3421</v>
      </c>
    </row>
    <row r="174" ht="15.75" customHeight="1">
      <c r="A174" s="444" t="s">
        <v>3574</v>
      </c>
      <c r="B174" s="445" t="s">
        <v>3420</v>
      </c>
      <c r="C174" s="445" t="s">
        <v>3420</v>
      </c>
      <c r="D174" s="445" t="s">
        <v>3420</v>
      </c>
      <c r="E174" s="445" t="s">
        <v>3420</v>
      </c>
      <c r="F174" s="446" t="s">
        <v>3421</v>
      </c>
      <c r="G174" s="446" t="s">
        <v>3421</v>
      </c>
      <c r="H174" s="446" t="s">
        <v>3421</v>
      </c>
    </row>
    <row r="175" ht="15.75" customHeight="1">
      <c r="A175" s="444" t="s">
        <v>3575</v>
      </c>
      <c r="B175" s="446" t="s">
        <v>3421</v>
      </c>
      <c r="C175" s="446" t="s">
        <v>3421</v>
      </c>
      <c r="D175" s="445" t="s">
        <v>3420</v>
      </c>
      <c r="E175" s="445" t="s">
        <v>3420</v>
      </c>
      <c r="F175" s="446" t="s">
        <v>3421</v>
      </c>
      <c r="G175" s="446" t="s">
        <v>3421</v>
      </c>
      <c r="H175" s="446" t="s">
        <v>3421</v>
      </c>
    </row>
    <row r="176" ht="15.75" customHeight="1">
      <c r="A176" s="444" t="s">
        <v>3576</v>
      </c>
      <c r="B176" s="446" t="s">
        <v>3421</v>
      </c>
      <c r="C176" s="446" t="s">
        <v>3421</v>
      </c>
      <c r="D176" s="445" t="s">
        <v>3420</v>
      </c>
      <c r="E176" s="445" t="s">
        <v>3420</v>
      </c>
      <c r="F176" s="446" t="s">
        <v>3421</v>
      </c>
      <c r="G176" s="446" t="s">
        <v>3421</v>
      </c>
      <c r="H176" s="446" t="s">
        <v>3421</v>
      </c>
    </row>
    <row r="177" ht="15.75" customHeight="1">
      <c r="A177" s="444" t="s">
        <v>3444</v>
      </c>
      <c r="B177" s="446" t="s">
        <v>3421</v>
      </c>
      <c r="C177" s="446" t="s">
        <v>3421</v>
      </c>
      <c r="D177" s="445" t="s">
        <v>3420</v>
      </c>
      <c r="E177" s="445" t="s">
        <v>3420</v>
      </c>
      <c r="F177" s="446" t="s">
        <v>3421</v>
      </c>
      <c r="G177" s="446" t="s">
        <v>3421</v>
      </c>
      <c r="H177" s="446" t="s">
        <v>3421</v>
      </c>
    </row>
    <row r="178" ht="15.75" customHeight="1">
      <c r="A178" s="444" t="s">
        <v>3577</v>
      </c>
      <c r="B178" s="446" t="s">
        <v>3421</v>
      </c>
      <c r="C178" s="446" t="s">
        <v>3421</v>
      </c>
      <c r="D178" s="445" t="s">
        <v>3420</v>
      </c>
      <c r="E178" s="445" t="s">
        <v>3420</v>
      </c>
      <c r="F178" s="446" t="s">
        <v>3421</v>
      </c>
      <c r="G178" s="446" t="s">
        <v>3421</v>
      </c>
      <c r="H178" s="446" t="s">
        <v>3421</v>
      </c>
    </row>
    <row r="179" ht="15.75" customHeight="1">
      <c r="A179" s="444" t="s">
        <v>3445</v>
      </c>
      <c r="B179" s="446" t="s">
        <v>3421</v>
      </c>
      <c r="C179" s="446" t="s">
        <v>3421</v>
      </c>
      <c r="D179" s="445" t="s">
        <v>3420</v>
      </c>
      <c r="E179" s="445" t="s">
        <v>3420</v>
      </c>
      <c r="F179" s="446" t="s">
        <v>3421</v>
      </c>
      <c r="G179" s="446" t="s">
        <v>3421</v>
      </c>
      <c r="H179" s="446" t="s">
        <v>3421</v>
      </c>
    </row>
    <row r="180" ht="15.75" customHeight="1">
      <c r="A180" s="444" t="s">
        <v>3578</v>
      </c>
      <c r="B180" s="446" t="s">
        <v>3421</v>
      </c>
      <c r="C180" s="446" t="s">
        <v>3421</v>
      </c>
      <c r="D180" s="445" t="s">
        <v>3420</v>
      </c>
      <c r="E180" s="445" t="s">
        <v>3420</v>
      </c>
      <c r="F180" s="446" t="s">
        <v>3421</v>
      </c>
      <c r="G180" s="446" t="s">
        <v>3421</v>
      </c>
      <c r="H180" s="446" t="s">
        <v>3421</v>
      </c>
    </row>
    <row r="181" ht="15.75" customHeight="1">
      <c r="A181" s="444" t="s">
        <v>3579</v>
      </c>
      <c r="B181" s="446" t="s">
        <v>3421</v>
      </c>
      <c r="C181" s="446" t="s">
        <v>3421</v>
      </c>
      <c r="D181" s="445" t="s">
        <v>3420</v>
      </c>
      <c r="E181" s="445" t="s">
        <v>3420</v>
      </c>
      <c r="F181" s="446" t="s">
        <v>3421</v>
      </c>
      <c r="G181" s="446" t="s">
        <v>3421</v>
      </c>
      <c r="H181" s="446" t="s">
        <v>3421</v>
      </c>
    </row>
    <row r="182" ht="15.75" customHeight="1">
      <c r="A182" s="444" t="s">
        <v>3580</v>
      </c>
      <c r="B182" s="446" t="s">
        <v>3421</v>
      </c>
      <c r="C182" s="446" t="s">
        <v>3421</v>
      </c>
      <c r="D182" s="446" t="s">
        <v>3421</v>
      </c>
      <c r="E182" s="445" t="s">
        <v>3420</v>
      </c>
      <c r="F182" s="446" t="s">
        <v>3421</v>
      </c>
      <c r="G182" s="446" t="s">
        <v>3421</v>
      </c>
      <c r="H182" s="446" t="s">
        <v>3421</v>
      </c>
    </row>
    <row r="183" ht="15.75" customHeight="1">
      <c r="A183" s="444" t="s">
        <v>3581</v>
      </c>
      <c r="B183" s="446" t="s">
        <v>3421</v>
      </c>
      <c r="C183" s="446" t="s">
        <v>3421</v>
      </c>
      <c r="D183" s="446" t="s">
        <v>3421</v>
      </c>
      <c r="E183" s="445" t="s">
        <v>3420</v>
      </c>
      <c r="F183" s="446" t="s">
        <v>3421</v>
      </c>
      <c r="G183" s="446" t="s">
        <v>3421</v>
      </c>
      <c r="H183" s="446" t="s">
        <v>3421</v>
      </c>
    </row>
    <row r="184" ht="15.75" customHeight="1">
      <c r="A184" s="444" t="s">
        <v>3582</v>
      </c>
      <c r="B184" s="446" t="s">
        <v>3421</v>
      </c>
      <c r="C184" s="446" t="s">
        <v>3421</v>
      </c>
      <c r="D184" s="446" t="s">
        <v>3421</v>
      </c>
      <c r="E184" s="445" t="s">
        <v>3420</v>
      </c>
      <c r="F184" s="446" t="s">
        <v>3421</v>
      </c>
      <c r="G184" s="446" t="s">
        <v>3421</v>
      </c>
      <c r="H184" s="446" t="s">
        <v>3421</v>
      </c>
    </row>
    <row r="185" ht="15.75" customHeight="1">
      <c r="A185" s="444" t="s">
        <v>3583</v>
      </c>
      <c r="B185" s="446" t="s">
        <v>3421</v>
      </c>
      <c r="C185" s="446" t="s">
        <v>3421</v>
      </c>
      <c r="D185" s="445" t="s">
        <v>3420</v>
      </c>
      <c r="E185" s="445" t="s">
        <v>3420</v>
      </c>
      <c r="F185" s="446" t="s">
        <v>3421</v>
      </c>
      <c r="G185" s="446" t="s">
        <v>3421</v>
      </c>
      <c r="H185" s="446" t="s">
        <v>3421</v>
      </c>
    </row>
    <row r="186" ht="15.75" customHeight="1">
      <c r="A186" s="444" t="s">
        <v>3584</v>
      </c>
      <c r="B186" s="446" t="s">
        <v>3421</v>
      </c>
      <c r="C186" s="446" t="s">
        <v>3421</v>
      </c>
      <c r="D186" s="446" t="s">
        <v>3421</v>
      </c>
      <c r="E186" s="445" t="s">
        <v>3420</v>
      </c>
      <c r="F186" s="446" t="s">
        <v>3421</v>
      </c>
      <c r="G186" s="446" t="s">
        <v>3421</v>
      </c>
      <c r="H186" s="446" t="s">
        <v>3421</v>
      </c>
    </row>
    <row r="187" ht="15.75" customHeight="1">
      <c r="A187" s="444" t="s">
        <v>3585</v>
      </c>
      <c r="B187" s="446" t="s">
        <v>3421</v>
      </c>
      <c r="C187" s="446" t="s">
        <v>3421</v>
      </c>
      <c r="D187" s="446" t="s">
        <v>3421</v>
      </c>
      <c r="E187" s="445" t="s">
        <v>3420</v>
      </c>
      <c r="F187" s="446" t="s">
        <v>3421</v>
      </c>
      <c r="G187" s="446" t="s">
        <v>3421</v>
      </c>
      <c r="H187" s="446" t="s">
        <v>3421</v>
      </c>
    </row>
    <row r="188" ht="15.75" customHeight="1">
      <c r="A188" s="444" t="s">
        <v>3582</v>
      </c>
      <c r="B188" s="446" t="s">
        <v>3421</v>
      </c>
      <c r="C188" s="446" t="s">
        <v>3421</v>
      </c>
      <c r="D188" s="446" t="s">
        <v>3421</v>
      </c>
      <c r="E188" s="445" t="s">
        <v>3420</v>
      </c>
      <c r="F188" s="446" t="s">
        <v>3421</v>
      </c>
      <c r="G188" s="446" t="s">
        <v>3421</v>
      </c>
      <c r="H188" s="446" t="s">
        <v>3421</v>
      </c>
    </row>
    <row r="189" ht="15.75" customHeight="1">
      <c r="A189" s="444" t="s">
        <v>3586</v>
      </c>
      <c r="B189" s="446" t="s">
        <v>3421</v>
      </c>
      <c r="C189" s="446" t="s">
        <v>3421</v>
      </c>
      <c r="D189" s="445" t="s">
        <v>3420</v>
      </c>
      <c r="E189" s="445" t="s">
        <v>3420</v>
      </c>
      <c r="F189" s="446" t="s">
        <v>3421</v>
      </c>
      <c r="G189" s="446" t="s">
        <v>3421</v>
      </c>
      <c r="H189" s="446" t="s">
        <v>3421</v>
      </c>
    </row>
    <row r="190" ht="15.75" customHeight="1">
      <c r="A190" s="444" t="s">
        <v>3587</v>
      </c>
      <c r="B190" s="446" t="s">
        <v>3421</v>
      </c>
      <c r="C190" s="446" t="s">
        <v>3421</v>
      </c>
      <c r="D190" s="445" t="s">
        <v>3420</v>
      </c>
      <c r="E190" s="445" t="s">
        <v>3420</v>
      </c>
      <c r="F190" s="446" t="s">
        <v>3421</v>
      </c>
      <c r="G190" s="446" t="s">
        <v>3421</v>
      </c>
      <c r="H190" s="446" t="s">
        <v>3421</v>
      </c>
    </row>
    <row r="191" ht="15.75" customHeight="1">
      <c r="A191" s="444" t="s">
        <v>3588</v>
      </c>
      <c r="B191" s="446" t="s">
        <v>3421</v>
      </c>
      <c r="C191" s="446" t="s">
        <v>3421</v>
      </c>
      <c r="D191" s="446" t="s">
        <v>3421</v>
      </c>
      <c r="E191" s="445" t="s">
        <v>3420</v>
      </c>
      <c r="F191" s="446" t="s">
        <v>3421</v>
      </c>
      <c r="G191" s="446" t="s">
        <v>3421</v>
      </c>
      <c r="H191" s="446" t="s">
        <v>3421</v>
      </c>
    </row>
    <row r="192" ht="15.75" customHeight="1">
      <c r="A192" s="444" t="s">
        <v>3589</v>
      </c>
      <c r="B192" s="446" t="s">
        <v>3421</v>
      </c>
      <c r="C192" s="446" t="s">
        <v>3421</v>
      </c>
      <c r="D192" s="446" t="s">
        <v>3421</v>
      </c>
      <c r="E192" s="445" t="s">
        <v>3420</v>
      </c>
      <c r="F192" s="446" t="s">
        <v>3421</v>
      </c>
      <c r="G192" s="446" t="s">
        <v>3421</v>
      </c>
      <c r="H192" s="446" t="s">
        <v>3421</v>
      </c>
    </row>
    <row r="193" ht="15.75" customHeight="1">
      <c r="A193" s="444" t="s">
        <v>3590</v>
      </c>
      <c r="B193" s="446" t="s">
        <v>3421</v>
      </c>
      <c r="C193" s="446" t="s">
        <v>3421</v>
      </c>
      <c r="D193" s="446" t="s">
        <v>3421</v>
      </c>
      <c r="E193" s="445" t="s">
        <v>3420</v>
      </c>
      <c r="F193" s="446" t="s">
        <v>3421</v>
      </c>
      <c r="G193" s="446" t="s">
        <v>3421</v>
      </c>
      <c r="H193" s="446" t="s">
        <v>3421</v>
      </c>
    </row>
    <row r="194" ht="15.75" customHeight="1">
      <c r="A194" s="444" t="s">
        <v>3591</v>
      </c>
      <c r="B194" s="446" t="s">
        <v>3421</v>
      </c>
      <c r="C194" s="446" t="s">
        <v>3421</v>
      </c>
      <c r="D194" s="446" t="s">
        <v>3421</v>
      </c>
      <c r="E194" s="445" t="s">
        <v>3420</v>
      </c>
      <c r="F194" s="446" t="s">
        <v>3421</v>
      </c>
      <c r="G194" s="446" t="s">
        <v>3421</v>
      </c>
      <c r="H194" s="446" t="s">
        <v>3421</v>
      </c>
    </row>
    <row r="195" ht="15.75" customHeight="1">
      <c r="A195" s="444" t="s">
        <v>3592</v>
      </c>
      <c r="B195" s="446" t="s">
        <v>3421</v>
      </c>
      <c r="C195" s="446" t="s">
        <v>3421</v>
      </c>
      <c r="D195" s="446" t="s">
        <v>3421</v>
      </c>
      <c r="E195" s="445" t="s">
        <v>3420</v>
      </c>
      <c r="F195" s="446" t="s">
        <v>3421</v>
      </c>
      <c r="G195" s="446" t="s">
        <v>3421</v>
      </c>
      <c r="H195" s="446" t="s">
        <v>3421</v>
      </c>
    </row>
    <row r="196" ht="15.75" customHeight="1">
      <c r="A196" s="444" t="s">
        <v>3593</v>
      </c>
      <c r="B196" s="446" t="s">
        <v>3421</v>
      </c>
      <c r="C196" s="446" t="s">
        <v>3421</v>
      </c>
      <c r="D196" s="446" t="s">
        <v>3421</v>
      </c>
      <c r="E196" s="445" t="s">
        <v>3420</v>
      </c>
      <c r="F196" s="446" t="s">
        <v>3421</v>
      </c>
      <c r="G196" s="446" t="s">
        <v>3421</v>
      </c>
      <c r="H196" s="446" t="s">
        <v>3421</v>
      </c>
    </row>
    <row r="197" ht="15.75" customHeight="1">
      <c r="A197" s="444" t="s">
        <v>3594</v>
      </c>
      <c r="B197" s="446" t="s">
        <v>3421</v>
      </c>
      <c r="C197" s="446" t="s">
        <v>3421</v>
      </c>
      <c r="D197" s="445" t="s">
        <v>3420</v>
      </c>
      <c r="E197" s="445" t="s">
        <v>3420</v>
      </c>
      <c r="F197" s="446" t="s">
        <v>3421</v>
      </c>
      <c r="G197" s="446" t="s">
        <v>3421</v>
      </c>
      <c r="H197" s="446" t="s">
        <v>3421</v>
      </c>
    </row>
    <row r="198" ht="15.75" customHeight="1">
      <c r="A198" s="444" t="s">
        <v>3595</v>
      </c>
      <c r="B198" s="446" t="s">
        <v>3421</v>
      </c>
      <c r="C198" s="446" t="s">
        <v>3421</v>
      </c>
      <c r="D198" s="445" t="s">
        <v>3420</v>
      </c>
      <c r="E198" s="445" t="s">
        <v>3420</v>
      </c>
      <c r="F198" s="446" t="s">
        <v>3421</v>
      </c>
      <c r="G198" s="446" t="s">
        <v>3421</v>
      </c>
      <c r="H198" s="446" t="s">
        <v>3421</v>
      </c>
    </row>
    <row r="199" ht="15.75" customHeight="1">
      <c r="A199" s="444" t="s">
        <v>3596</v>
      </c>
      <c r="B199" s="446" t="s">
        <v>3421</v>
      </c>
      <c r="C199" s="445" t="s">
        <v>3420</v>
      </c>
      <c r="D199" s="445" t="s">
        <v>3420</v>
      </c>
      <c r="E199" s="445" t="s">
        <v>3420</v>
      </c>
      <c r="F199" s="446" t="s">
        <v>3421</v>
      </c>
      <c r="G199" s="446" t="s">
        <v>3421</v>
      </c>
      <c r="H199" s="445" t="s">
        <v>3420</v>
      </c>
    </row>
    <row r="200" ht="15.75" customHeight="1">
      <c r="A200" s="444" t="s">
        <v>3597</v>
      </c>
      <c r="B200" s="446" t="s">
        <v>3421</v>
      </c>
      <c r="C200" s="446" t="s">
        <v>3421</v>
      </c>
      <c r="D200" s="445" t="s">
        <v>3420</v>
      </c>
      <c r="E200" s="445" t="s">
        <v>3420</v>
      </c>
      <c r="F200" s="446" t="s">
        <v>3421</v>
      </c>
      <c r="G200" s="446" t="s">
        <v>3421</v>
      </c>
      <c r="H200" s="445" t="s">
        <v>3420</v>
      </c>
    </row>
    <row r="201" ht="15.75" customHeight="1">
      <c r="A201" s="444" t="s">
        <v>3598</v>
      </c>
      <c r="B201" s="446" t="s">
        <v>3421</v>
      </c>
      <c r="C201" s="446" t="s">
        <v>3421</v>
      </c>
      <c r="D201" s="445" t="s">
        <v>3420</v>
      </c>
      <c r="E201" s="445" t="s">
        <v>3420</v>
      </c>
      <c r="F201" s="446" t="s">
        <v>3421</v>
      </c>
      <c r="G201" s="446" t="s">
        <v>3421</v>
      </c>
      <c r="H201" s="446" t="s">
        <v>3421</v>
      </c>
    </row>
    <row r="202" ht="15.75" customHeight="1">
      <c r="A202" s="442" t="s">
        <v>3599</v>
      </c>
      <c r="B202" s="443" t="s">
        <v>3412</v>
      </c>
      <c r="C202" s="443" t="s">
        <v>3413</v>
      </c>
      <c r="D202" s="443" t="s">
        <v>3414</v>
      </c>
      <c r="E202" s="443" t="s">
        <v>3415</v>
      </c>
      <c r="F202" s="443" t="s">
        <v>3416</v>
      </c>
      <c r="G202" s="443" t="s">
        <v>3417</v>
      </c>
      <c r="H202" s="443" t="s">
        <v>3418</v>
      </c>
    </row>
    <row r="203" ht="15.75" customHeight="1">
      <c r="A203" s="444" t="s">
        <v>3600</v>
      </c>
      <c r="B203" s="446" t="s">
        <v>3421</v>
      </c>
      <c r="C203" s="446" t="s">
        <v>3421</v>
      </c>
      <c r="D203" s="445" t="s">
        <v>3420</v>
      </c>
      <c r="E203" s="448" t="s">
        <v>3420</v>
      </c>
      <c r="F203" s="446" t="s">
        <v>3421</v>
      </c>
      <c r="G203" s="446" t="s">
        <v>3421</v>
      </c>
      <c r="H203" s="446" t="s">
        <v>3421</v>
      </c>
    </row>
    <row r="204" ht="15.75" customHeight="1">
      <c r="A204" s="444" t="s">
        <v>3601</v>
      </c>
      <c r="B204" s="446" t="s">
        <v>3421</v>
      </c>
      <c r="C204" s="446" t="s">
        <v>3421</v>
      </c>
      <c r="D204" s="445" t="s">
        <v>3420</v>
      </c>
      <c r="E204" s="445" t="s">
        <v>3420</v>
      </c>
      <c r="F204" s="445" t="s">
        <v>3420</v>
      </c>
      <c r="G204" s="446" t="s">
        <v>3421</v>
      </c>
      <c r="H204" s="446" t="s">
        <v>3421</v>
      </c>
    </row>
    <row r="205" ht="15.75" customHeight="1">
      <c r="A205" s="444" t="s">
        <v>3602</v>
      </c>
      <c r="B205" s="446" t="s">
        <v>3421</v>
      </c>
      <c r="C205" s="446" t="s">
        <v>3421</v>
      </c>
      <c r="D205" s="445" t="s">
        <v>3420</v>
      </c>
      <c r="E205" s="445" t="s">
        <v>3420</v>
      </c>
      <c r="F205" s="445" t="s">
        <v>3420</v>
      </c>
      <c r="G205" s="446" t="s">
        <v>3421</v>
      </c>
      <c r="H205" s="446" t="s">
        <v>3421</v>
      </c>
    </row>
    <row r="206" ht="15.75" customHeight="1">
      <c r="A206" s="444" t="s">
        <v>3603</v>
      </c>
      <c r="B206" s="446" t="s">
        <v>3421</v>
      </c>
      <c r="C206" s="446" t="s">
        <v>3421</v>
      </c>
      <c r="D206" s="445" t="s">
        <v>3420</v>
      </c>
      <c r="E206" s="445" t="s">
        <v>3420</v>
      </c>
      <c r="F206" s="445" t="s">
        <v>3420</v>
      </c>
      <c r="G206" s="446" t="s">
        <v>3421</v>
      </c>
      <c r="H206" s="446" t="s">
        <v>3421</v>
      </c>
    </row>
    <row r="207" ht="15.75" customHeight="1">
      <c r="A207" s="444" t="s">
        <v>3604</v>
      </c>
      <c r="B207" s="446" t="s">
        <v>3421</v>
      </c>
      <c r="C207" s="446" t="s">
        <v>3421</v>
      </c>
      <c r="D207" s="445" t="s">
        <v>3420</v>
      </c>
      <c r="E207" s="445" t="s">
        <v>3420</v>
      </c>
      <c r="F207" s="445" t="s">
        <v>3420</v>
      </c>
      <c r="G207" s="446" t="s">
        <v>3421</v>
      </c>
      <c r="H207" s="446" t="s">
        <v>3421</v>
      </c>
    </row>
    <row r="208" ht="15.75" customHeight="1">
      <c r="A208" s="444" t="s">
        <v>3605</v>
      </c>
      <c r="B208" s="446" t="s">
        <v>3421</v>
      </c>
      <c r="C208" s="446" t="s">
        <v>3421</v>
      </c>
      <c r="D208" s="445" t="s">
        <v>3420</v>
      </c>
      <c r="E208" s="445" t="s">
        <v>3420</v>
      </c>
      <c r="F208" s="446" t="s">
        <v>3421</v>
      </c>
      <c r="G208" s="446" t="s">
        <v>3421</v>
      </c>
      <c r="H208" s="446" t="s">
        <v>3421</v>
      </c>
    </row>
    <row r="209" ht="15.75" customHeight="1">
      <c r="A209" s="444" t="s">
        <v>3606</v>
      </c>
      <c r="B209" s="446" t="s">
        <v>3421</v>
      </c>
      <c r="C209" s="446" t="s">
        <v>3421</v>
      </c>
      <c r="D209" s="445" t="s">
        <v>3420</v>
      </c>
      <c r="E209" s="445" t="s">
        <v>3420</v>
      </c>
      <c r="F209" s="446" t="s">
        <v>3421</v>
      </c>
      <c r="G209" s="446" t="s">
        <v>3421</v>
      </c>
      <c r="H209" s="446" t="s">
        <v>3421</v>
      </c>
    </row>
    <row r="210" ht="15.75" customHeight="1">
      <c r="A210" s="444" t="s">
        <v>3607</v>
      </c>
      <c r="B210" s="446" t="s">
        <v>3421</v>
      </c>
      <c r="C210" s="446" t="s">
        <v>3421</v>
      </c>
      <c r="D210" s="445" t="s">
        <v>3420</v>
      </c>
      <c r="E210" s="445" t="s">
        <v>3420</v>
      </c>
      <c r="F210" s="446" t="s">
        <v>3421</v>
      </c>
      <c r="G210" s="446" t="s">
        <v>3421</v>
      </c>
      <c r="H210" s="446" t="s">
        <v>3421</v>
      </c>
    </row>
    <row r="211" ht="15.75" customHeight="1">
      <c r="A211" s="444" t="s">
        <v>3608</v>
      </c>
      <c r="B211" s="446" t="s">
        <v>3421</v>
      </c>
      <c r="C211" s="446" t="s">
        <v>3421</v>
      </c>
      <c r="D211" s="445" t="s">
        <v>3420</v>
      </c>
      <c r="E211" s="445" t="s">
        <v>3420</v>
      </c>
      <c r="F211" s="446" t="s">
        <v>3421</v>
      </c>
      <c r="G211" s="446" t="s">
        <v>3421</v>
      </c>
      <c r="H211" s="446" t="s">
        <v>3421</v>
      </c>
    </row>
    <row r="212" ht="15.75" customHeight="1">
      <c r="A212" s="444" t="s">
        <v>3609</v>
      </c>
      <c r="B212" s="446" t="s">
        <v>3421</v>
      </c>
      <c r="C212" s="446" t="s">
        <v>3421</v>
      </c>
      <c r="D212" s="445" t="s">
        <v>3420</v>
      </c>
      <c r="E212" s="445" t="s">
        <v>3420</v>
      </c>
      <c r="F212" s="446" t="s">
        <v>3421</v>
      </c>
      <c r="G212" s="446" t="s">
        <v>3421</v>
      </c>
      <c r="H212" s="446" t="s">
        <v>3421</v>
      </c>
    </row>
    <row r="213" ht="15.75" customHeight="1">
      <c r="A213" s="444" t="s">
        <v>3610</v>
      </c>
      <c r="B213" s="446" t="s">
        <v>3421</v>
      </c>
      <c r="C213" s="446" t="s">
        <v>3421</v>
      </c>
      <c r="D213" s="445" t="s">
        <v>3420</v>
      </c>
      <c r="E213" s="445" t="s">
        <v>3420</v>
      </c>
      <c r="F213" s="446" t="s">
        <v>3421</v>
      </c>
      <c r="G213" s="446" t="s">
        <v>3421</v>
      </c>
      <c r="H213" s="446" t="s">
        <v>3421</v>
      </c>
    </row>
    <row r="214" ht="15.75" customHeight="1">
      <c r="A214" s="444" t="s">
        <v>3611</v>
      </c>
      <c r="B214" s="446" t="s">
        <v>3421</v>
      </c>
      <c r="C214" s="446" t="s">
        <v>3421</v>
      </c>
      <c r="D214" s="445" t="s">
        <v>3420</v>
      </c>
      <c r="E214" s="445" t="s">
        <v>3420</v>
      </c>
      <c r="F214" s="446" t="s">
        <v>3421</v>
      </c>
      <c r="G214" s="446" t="s">
        <v>3421</v>
      </c>
      <c r="H214" s="446" t="s">
        <v>3421</v>
      </c>
    </row>
    <row r="215" ht="15.75" customHeight="1">
      <c r="A215" s="444" t="s">
        <v>3612</v>
      </c>
      <c r="B215" s="446" t="s">
        <v>3421</v>
      </c>
      <c r="C215" s="446" t="s">
        <v>3421</v>
      </c>
      <c r="D215" s="445" t="s">
        <v>3420</v>
      </c>
      <c r="E215" s="445" t="s">
        <v>3420</v>
      </c>
      <c r="F215" s="446" t="s">
        <v>3421</v>
      </c>
      <c r="G215" s="446" t="s">
        <v>3421</v>
      </c>
      <c r="H215" s="446" t="s">
        <v>3421</v>
      </c>
    </row>
    <row r="216" ht="15.75" customHeight="1">
      <c r="A216" s="444" t="s">
        <v>3613</v>
      </c>
      <c r="B216" s="446" t="s">
        <v>3421</v>
      </c>
      <c r="C216" s="446" t="s">
        <v>3421</v>
      </c>
      <c r="D216" s="445" t="s">
        <v>3420</v>
      </c>
      <c r="E216" s="445" t="s">
        <v>3420</v>
      </c>
      <c r="F216" s="446" t="s">
        <v>3421</v>
      </c>
      <c r="G216" s="446" t="s">
        <v>3421</v>
      </c>
      <c r="H216" s="446" t="s">
        <v>3421</v>
      </c>
    </row>
    <row r="217" ht="15.75" customHeight="1">
      <c r="A217" s="444" t="s">
        <v>3614</v>
      </c>
      <c r="B217" s="446" t="s">
        <v>3421</v>
      </c>
      <c r="C217" s="446" t="s">
        <v>3421</v>
      </c>
      <c r="D217" s="446" t="s">
        <v>3421</v>
      </c>
      <c r="E217" s="445" t="s">
        <v>3420</v>
      </c>
      <c r="F217" s="446" t="s">
        <v>3421</v>
      </c>
      <c r="G217" s="446" t="s">
        <v>3421</v>
      </c>
      <c r="H217" s="446" t="s">
        <v>3421</v>
      </c>
    </row>
    <row r="218" ht="15.75" customHeight="1">
      <c r="A218" s="444" t="s">
        <v>3615</v>
      </c>
      <c r="B218" s="446" t="s">
        <v>3421</v>
      </c>
      <c r="C218" s="446" t="s">
        <v>3421</v>
      </c>
      <c r="D218" s="446" t="s">
        <v>3421</v>
      </c>
      <c r="E218" s="445" t="s">
        <v>3420</v>
      </c>
      <c r="F218" s="446" t="s">
        <v>3421</v>
      </c>
      <c r="G218" s="446" t="s">
        <v>3421</v>
      </c>
      <c r="H218" s="446" t="s">
        <v>3421</v>
      </c>
    </row>
    <row r="219" ht="15.75" customHeight="1">
      <c r="A219" s="444" t="s">
        <v>3616</v>
      </c>
      <c r="B219" s="446" t="s">
        <v>3421</v>
      </c>
      <c r="C219" s="446" t="s">
        <v>3421</v>
      </c>
      <c r="D219" s="446" t="s">
        <v>3421</v>
      </c>
      <c r="E219" s="445" t="s">
        <v>3420</v>
      </c>
      <c r="F219" s="446" t="s">
        <v>3421</v>
      </c>
      <c r="G219" s="446" t="s">
        <v>3421</v>
      </c>
      <c r="H219" s="446" t="s">
        <v>3421</v>
      </c>
    </row>
    <row r="220" ht="15.75" customHeight="1">
      <c r="A220" s="444" t="s">
        <v>3617</v>
      </c>
      <c r="B220" s="446" t="s">
        <v>3421</v>
      </c>
      <c r="C220" s="446" t="s">
        <v>3421</v>
      </c>
      <c r="D220" s="445" t="s">
        <v>3420</v>
      </c>
      <c r="E220" s="445" t="s">
        <v>3420</v>
      </c>
      <c r="F220" s="446" t="s">
        <v>3421</v>
      </c>
      <c r="G220" s="446" t="s">
        <v>3421</v>
      </c>
      <c r="H220" s="446" t="s">
        <v>3421</v>
      </c>
    </row>
    <row r="221" ht="15.75" customHeight="1">
      <c r="A221" s="444" t="s">
        <v>3618</v>
      </c>
      <c r="B221" s="446" t="s">
        <v>3421</v>
      </c>
      <c r="C221" s="446" t="s">
        <v>3421</v>
      </c>
      <c r="D221" s="446" t="s">
        <v>3421</v>
      </c>
      <c r="E221" s="445" t="s">
        <v>3420</v>
      </c>
      <c r="F221" s="446" t="s">
        <v>3421</v>
      </c>
      <c r="G221" s="446" t="s">
        <v>3421</v>
      </c>
      <c r="H221" s="446" t="s">
        <v>3421</v>
      </c>
    </row>
    <row r="222" ht="15.75" customHeight="1">
      <c r="A222" s="444" t="s">
        <v>3619</v>
      </c>
      <c r="B222" s="446" t="s">
        <v>3421</v>
      </c>
      <c r="C222" s="446" t="s">
        <v>3421</v>
      </c>
      <c r="D222" s="446" t="s">
        <v>3421</v>
      </c>
      <c r="E222" s="445" t="s">
        <v>3420</v>
      </c>
      <c r="F222" s="446" t="s">
        <v>3421</v>
      </c>
      <c r="G222" s="446" t="s">
        <v>3421</v>
      </c>
      <c r="H222" s="446" t="s">
        <v>3421</v>
      </c>
    </row>
    <row r="223" ht="15.75" customHeight="1">
      <c r="A223" s="444" t="s">
        <v>3620</v>
      </c>
      <c r="B223" s="446" t="s">
        <v>3421</v>
      </c>
      <c r="C223" s="446" t="s">
        <v>3421</v>
      </c>
      <c r="D223" s="445" t="s">
        <v>3420</v>
      </c>
      <c r="E223" s="445" t="s">
        <v>3420</v>
      </c>
      <c r="F223" s="446" t="s">
        <v>3421</v>
      </c>
      <c r="G223" s="446" t="s">
        <v>3421</v>
      </c>
      <c r="H223" s="446" t="s">
        <v>3421</v>
      </c>
    </row>
    <row r="224" ht="15.75" customHeight="1">
      <c r="A224" s="444" t="s">
        <v>3621</v>
      </c>
      <c r="B224" s="446" t="s">
        <v>3421</v>
      </c>
      <c r="C224" s="446" t="s">
        <v>3421</v>
      </c>
      <c r="D224" s="445" t="s">
        <v>3420</v>
      </c>
      <c r="E224" s="445" t="s">
        <v>3420</v>
      </c>
      <c r="F224" s="446" t="s">
        <v>3421</v>
      </c>
      <c r="G224" s="446" t="s">
        <v>3421</v>
      </c>
      <c r="H224" s="446" t="s">
        <v>3421</v>
      </c>
    </row>
    <row r="225" ht="15.75" customHeight="1">
      <c r="A225" s="444" t="s">
        <v>3622</v>
      </c>
      <c r="B225" s="446" t="s">
        <v>3421</v>
      </c>
      <c r="C225" s="446" t="s">
        <v>3421</v>
      </c>
      <c r="D225" s="445" t="s">
        <v>3420</v>
      </c>
      <c r="E225" s="445" t="s">
        <v>3420</v>
      </c>
      <c r="F225" s="446" t="s">
        <v>3421</v>
      </c>
      <c r="G225" s="446" t="s">
        <v>3421</v>
      </c>
      <c r="H225" s="446" t="s">
        <v>3421</v>
      </c>
    </row>
    <row r="226" ht="15.75" customHeight="1">
      <c r="A226" s="444" t="s">
        <v>3623</v>
      </c>
      <c r="B226" s="446" t="s">
        <v>3421</v>
      </c>
      <c r="C226" s="446" t="s">
        <v>3421</v>
      </c>
      <c r="D226" s="445" t="s">
        <v>3420</v>
      </c>
      <c r="E226" s="445" t="s">
        <v>3420</v>
      </c>
      <c r="F226" s="446" t="s">
        <v>3421</v>
      </c>
      <c r="G226" s="446" t="s">
        <v>3421</v>
      </c>
      <c r="H226" s="446" t="s">
        <v>3421</v>
      </c>
    </row>
    <row r="227" ht="15.75" customHeight="1">
      <c r="A227" s="444" t="s">
        <v>3624</v>
      </c>
      <c r="B227" s="446" t="s">
        <v>3421</v>
      </c>
      <c r="C227" s="446" t="s">
        <v>3421</v>
      </c>
      <c r="D227" s="445" t="s">
        <v>3420</v>
      </c>
      <c r="E227" s="445" t="s">
        <v>3420</v>
      </c>
      <c r="F227" s="446" t="s">
        <v>3421</v>
      </c>
      <c r="G227" s="446" t="s">
        <v>3421</v>
      </c>
      <c r="H227" s="446" t="s">
        <v>3421</v>
      </c>
    </row>
    <row r="228" ht="15.75" customHeight="1">
      <c r="A228" s="442" t="s">
        <v>3625</v>
      </c>
      <c r="B228" s="443" t="s">
        <v>3412</v>
      </c>
      <c r="C228" s="443" t="s">
        <v>3413</v>
      </c>
      <c r="D228" s="443" t="s">
        <v>3414</v>
      </c>
      <c r="E228" s="443" t="s">
        <v>3415</v>
      </c>
      <c r="F228" s="443" t="s">
        <v>3416</v>
      </c>
      <c r="G228" s="443" t="s">
        <v>3417</v>
      </c>
      <c r="H228" s="443" t="s">
        <v>3418</v>
      </c>
    </row>
    <row r="229" ht="15.75" customHeight="1">
      <c r="A229" s="444" t="s">
        <v>3626</v>
      </c>
      <c r="B229" s="445" t="s">
        <v>3420</v>
      </c>
      <c r="C229" s="445" t="s">
        <v>3420</v>
      </c>
      <c r="D229" s="445" t="s">
        <v>3420</v>
      </c>
      <c r="E229" s="445" t="s">
        <v>3420</v>
      </c>
      <c r="F229" s="445" t="s">
        <v>3420</v>
      </c>
      <c r="G229" s="445" t="s">
        <v>3420</v>
      </c>
      <c r="H229" s="445" t="s">
        <v>3420</v>
      </c>
    </row>
    <row r="230" ht="15.75" customHeight="1">
      <c r="A230" s="444" t="s">
        <v>3627</v>
      </c>
      <c r="B230" s="446" t="s">
        <v>3421</v>
      </c>
      <c r="C230" s="446" t="s">
        <v>3421</v>
      </c>
      <c r="D230" s="446" t="s">
        <v>3421</v>
      </c>
      <c r="E230" s="445" t="s">
        <v>3420</v>
      </c>
      <c r="F230" s="445" t="s">
        <v>3420</v>
      </c>
      <c r="G230" s="446" t="s">
        <v>3421</v>
      </c>
      <c r="H230" s="446" t="s">
        <v>3421</v>
      </c>
    </row>
    <row r="231" ht="15.75" customHeight="1">
      <c r="A231" s="444" t="s">
        <v>3628</v>
      </c>
      <c r="B231" s="445" t="s">
        <v>3420</v>
      </c>
      <c r="C231" s="445" t="s">
        <v>3420</v>
      </c>
      <c r="D231" s="445" t="s">
        <v>3420</v>
      </c>
      <c r="E231" s="445" t="s">
        <v>3420</v>
      </c>
      <c r="F231" s="445" t="s">
        <v>3420</v>
      </c>
      <c r="G231" s="445" t="s">
        <v>3420</v>
      </c>
      <c r="H231" s="445" t="s">
        <v>3420</v>
      </c>
    </row>
    <row r="232" ht="15.75" customHeight="1">
      <c r="A232" s="444" t="s">
        <v>3629</v>
      </c>
      <c r="B232" s="445" t="s">
        <v>3420</v>
      </c>
      <c r="C232" s="445" t="s">
        <v>3420</v>
      </c>
      <c r="D232" s="445" t="s">
        <v>3420</v>
      </c>
      <c r="E232" s="445" t="s">
        <v>3420</v>
      </c>
      <c r="F232" s="446" t="s">
        <v>3421</v>
      </c>
      <c r="G232" s="446" t="s">
        <v>3421</v>
      </c>
      <c r="H232" s="446" t="s">
        <v>3421</v>
      </c>
    </row>
    <row r="233" ht="15.75" customHeight="1">
      <c r="A233" s="444" t="s">
        <v>3630</v>
      </c>
      <c r="B233" s="446" t="s">
        <v>3421</v>
      </c>
      <c r="C233" s="446" t="s">
        <v>3421</v>
      </c>
      <c r="D233" s="445" t="s">
        <v>3420</v>
      </c>
      <c r="E233" s="445" t="s">
        <v>3420</v>
      </c>
      <c r="F233" s="446" t="s">
        <v>3421</v>
      </c>
      <c r="G233" s="446" t="s">
        <v>3421</v>
      </c>
      <c r="H233" s="446" t="s">
        <v>3421</v>
      </c>
    </row>
    <row r="234" ht="15.75" customHeight="1">
      <c r="A234" s="444" t="s">
        <v>3631</v>
      </c>
      <c r="B234" s="445" t="s">
        <v>3420</v>
      </c>
      <c r="C234" s="445" t="s">
        <v>3420</v>
      </c>
      <c r="D234" s="445" t="s">
        <v>3420</v>
      </c>
      <c r="E234" s="445" t="s">
        <v>3420</v>
      </c>
      <c r="F234" s="445" t="s">
        <v>3420</v>
      </c>
      <c r="G234" s="446" t="s">
        <v>3421</v>
      </c>
      <c r="H234" s="446" t="s">
        <v>3421</v>
      </c>
    </row>
    <row r="235" ht="15.75" customHeight="1">
      <c r="A235" s="444" t="s">
        <v>3632</v>
      </c>
      <c r="B235" s="445" t="s">
        <v>3420</v>
      </c>
      <c r="C235" s="445" t="s">
        <v>3420</v>
      </c>
      <c r="D235" s="445" t="s">
        <v>3420</v>
      </c>
      <c r="E235" s="445" t="s">
        <v>3420</v>
      </c>
      <c r="F235" s="445" t="s">
        <v>3420</v>
      </c>
      <c r="G235" s="446" t="s">
        <v>3421</v>
      </c>
      <c r="H235" s="446" t="s">
        <v>3421</v>
      </c>
    </row>
    <row r="236" ht="15.75" customHeight="1">
      <c r="A236" s="444" t="s">
        <v>3633</v>
      </c>
      <c r="B236" s="445" t="s">
        <v>3420</v>
      </c>
      <c r="C236" s="445" t="s">
        <v>3420</v>
      </c>
      <c r="D236" s="445" t="s">
        <v>3420</v>
      </c>
      <c r="E236" s="445" t="s">
        <v>3420</v>
      </c>
      <c r="F236" s="445" t="s">
        <v>3420</v>
      </c>
      <c r="G236" s="446" t="s">
        <v>3421</v>
      </c>
      <c r="H236" s="446" t="s">
        <v>3421</v>
      </c>
    </row>
    <row r="237" ht="15.75" customHeight="1">
      <c r="A237" s="442" t="s">
        <v>3634</v>
      </c>
      <c r="B237" s="443" t="s">
        <v>3412</v>
      </c>
      <c r="C237" s="443" t="s">
        <v>3413</v>
      </c>
      <c r="D237" s="443" t="s">
        <v>3414</v>
      </c>
      <c r="E237" s="443" t="s">
        <v>3415</v>
      </c>
      <c r="F237" s="443" t="s">
        <v>3416</v>
      </c>
      <c r="G237" s="443" t="s">
        <v>3417</v>
      </c>
      <c r="H237" s="443" t="s">
        <v>3418</v>
      </c>
    </row>
    <row r="238" ht="15.75" customHeight="1">
      <c r="A238" s="444" t="s">
        <v>3635</v>
      </c>
      <c r="B238" s="446" t="s">
        <v>3421</v>
      </c>
      <c r="C238" s="445" t="s">
        <v>3420</v>
      </c>
      <c r="D238" s="445" t="s">
        <v>3420</v>
      </c>
      <c r="E238" s="445" t="s">
        <v>3420</v>
      </c>
      <c r="F238" s="445" t="s">
        <v>3420</v>
      </c>
      <c r="G238" s="446" t="s">
        <v>3421</v>
      </c>
      <c r="H238" s="446" t="s">
        <v>3421</v>
      </c>
    </row>
    <row r="239" ht="15.75" customHeight="1">
      <c r="A239" s="444" t="s">
        <v>3636</v>
      </c>
      <c r="B239" s="446" t="s">
        <v>3421</v>
      </c>
      <c r="C239" s="445" t="s">
        <v>3420</v>
      </c>
      <c r="D239" s="445" t="s">
        <v>3420</v>
      </c>
      <c r="E239" s="445" t="s">
        <v>3420</v>
      </c>
      <c r="F239" s="445" t="s">
        <v>3420</v>
      </c>
      <c r="G239" s="446" t="s">
        <v>3421</v>
      </c>
      <c r="H239" s="446" t="s">
        <v>3421</v>
      </c>
    </row>
    <row r="240" ht="15.75" customHeight="1">
      <c r="A240" s="444" t="s">
        <v>3637</v>
      </c>
      <c r="B240" s="446" t="s">
        <v>3421</v>
      </c>
      <c r="C240" s="445" t="s">
        <v>3420</v>
      </c>
      <c r="D240" s="445" t="s">
        <v>3420</v>
      </c>
      <c r="E240" s="445" t="s">
        <v>3420</v>
      </c>
      <c r="F240" s="445" t="s">
        <v>3420</v>
      </c>
      <c r="G240" s="446" t="s">
        <v>3421</v>
      </c>
      <c r="H240" s="446" t="s">
        <v>3421</v>
      </c>
    </row>
    <row r="241" ht="15.75" customHeight="1">
      <c r="A241" s="444" t="s">
        <v>3638</v>
      </c>
      <c r="B241" s="446" t="s">
        <v>3421</v>
      </c>
      <c r="C241" s="445" t="s">
        <v>3420</v>
      </c>
      <c r="D241" s="445" t="s">
        <v>3420</v>
      </c>
      <c r="E241" s="445" t="s">
        <v>3420</v>
      </c>
      <c r="F241" s="445" t="s">
        <v>3420</v>
      </c>
      <c r="G241" s="446" t="s">
        <v>3421</v>
      </c>
      <c r="H241" s="446" t="s">
        <v>3421</v>
      </c>
    </row>
    <row r="242" ht="15.75" customHeight="1">
      <c r="A242" s="444" t="s">
        <v>3639</v>
      </c>
      <c r="B242" s="446" t="s">
        <v>3421</v>
      </c>
      <c r="C242" s="445" t="s">
        <v>3420</v>
      </c>
      <c r="D242" s="445" t="s">
        <v>3420</v>
      </c>
      <c r="E242" s="445" t="s">
        <v>3420</v>
      </c>
      <c r="F242" s="445" t="s">
        <v>3420</v>
      </c>
      <c r="G242" s="446" t="s">
        <v>3421</v>
      </c>
      <c r="H242" s="446" t="s">
        <v>3421</v>
      </c>
    </row>
    <row r="243" ht="15.75" customHeight="1">
      <c r="A243" s="444" t="s">
        <v>3640</v>
      </c>
      <c r="B243" s="446" t="s">
        <v>3421</v>
      </c>
      <c r="C243" s="445" t="s">
        <v>3420</v>
      </c>
      <c r="D243" s="445" t="s">
        <v>3420</v>
      </c>
      <c r="E243" s="445" t="s">
        <v>3420</v>
      </c>
      <c r="F243" s="445" t="s">
        <v>3420</v>
      </c>
      <c r="G243" s="446" t="s">
        <v>3421</v>
      </c>
      <c r="H243" s="446" t="s">
        <v>3421</v>
      </c>
    </row>
    <row r="244" ht="15.75" customHeight="1">
      <c r="A244" s="444" t="s">
        <v>3641</v>
      </c>
      <c r="B244" s="446" t="s">
        <v>3421</v>
      </c>
      <c r="C244" s="445" t="s">
        <v>3420</v>
      </c>
      <c r="D244" s="445" t="s">
        <v>3420</v>
      </c>
      <c r="E244" s="445" t="s">
        <v>3420</v>
      </c>
      <c r="F244" s="445" t="s">
        <v>3420</v>
      </c>
      <c r="G244" s="446" t="s">
        <v>3421</v>
      </c>
      <c r="H244" s="446" t="s">
        <v>3421</v>
      </c>
    </row>
    <row r="245" ht="15.75" customHeight="1">
      <c r="A245" s="444" t="s">
        <v>3642</v>
      </c>
      <c r="B245" s="446" t="s">
        <v>3421</v>
      </c>
      <c r="C245" s="445" t="s">
        <v>3420</v>
      </c>
      <c r="D245" s="445" t="s">
        <v>3420</v>
      </c>
      <c r="E245" s="445" t="s">
        <v>3420</v>
      </c>
      <c r="F245" s="445" t="s">
        <v>3420</v>
      </c>
      <c r="G245" s="446" t="s">
        <v>3421</v>
      </c>
      <c r="H245" s="446" t="s">
        <v>3421</v>
      </c>
    </row>
    <row r="246" ht="15.75" customHeight="1">
      <c r="A246" s="444" t="s">
        <v>3643</v>
      </c>
      <c r="B246" s="446" t="s">
        <v>3421</v>
      </c>
      <c r="C246" s="445" t="s">
        <v>3420</v>
      </c>
      <c r="D246" s="445" t="s">
        <v>3420</v>
      </c>
      <c r="E246" s="445" t="s">
        <v>3420</v>
      </c>
      <c r="F246" s="445" t="s">
        <v>3420</v>
      </c>
      <c r="G246" s="446" t="s">
        <v>3421</v>
      </c>
      <c r="H246" s="446" t="s">
        <v>3421</v>
      </c>
    </row>
    <row r="247" ht="15.75" customHeight="1">
      <c r="A247" s="444" t="s">
        <v>3644</v>
      </c>
      <c r="B247" s="446" t="s">
        <v>3421</v>
      </c>
      <c r="C247" s="445" t="s">
        <v>3420</v>
      </c>
      <c r="D247" s="445" t="s">
        <v>3420</v>
      </c>
      <c r="E247" s="445" t="s">
        <v>3420</v>
      </c>
      <c r="F247" s="445" t="s">
        <v>3420</v>
      </c>
      <c r="G247" s="446" t="s">
        <v>3421</v>
      </c>
      <c r="H247" s="446" t="s">
        <v>3421</v>
      </c>
    </row>
    <row r="248" ht="15.75" customHeight="1">
      <c r="A248" s="442" t="s">
        <v>3645</v>
      </c>
      <c r="B248" s="443" t="s">
        <v>3412</v>
      </c>
      <c r="C248" s="443" t="s">
        <v>3413</v>
      </c>
      <c r="D248" s="443" t="s">
        <v>3414</v>
      </c>
      <c r="E248" s="443" t="s">
        <v>3415</v>
      </c>
      <c r="F248" s="443" t="s">
        <v>3416</v>
      </c>
      <c r="G248" s="443" t="s">
        <v>3417</v>
      </c>
      <c r="H248" s="443" t="s">
        <v>3418</v>
      </c>
    </row>
    <row r="249" ht="15.75" customHeight="1">
      <c r="A249" s="444" t="s">
        <v>3646</v>
      </c>
      <c r="B249" s="446" t="s">
        <v>3421</v>
      </c>
      <c r="C249" s="446" t="s">
        <v>3421</v>
      </c>
      <c r="D249" s="446" t="s">
        <v>3421</v>
      </c>
      <c r="E249" s="445" t="s">
        <v>3420</v>
      </c>
      <c r="F249" s="446" t="s">
        <v>3421</v>
      </c>
      <c r="G249" s="446" t="s">
        <v>3421</v>
      </c>
      <c r="H249" s="446" t="s">
        <v>3421</v>
      </c>
    </row>
    <row r="250" ht="15.75" customHeight="1">
      <c r="A250" s="444" t="s">
        <v>3647</v>
      </c>
      <c r="B250" s="446" t="s">
        <v>3421</v>
      </c>
      <c r="C250" s="446" t="s">
        <v>3421</v>
      </c>
      <c r="D250" s="446" t="s">
        <v>3421</v>
      </c>
      <c r="E250" s="445" t="s">
        <v>3420</v>
      </c>
      <c r="F250" s="446" t="s">
        <v>3421</v>
      </c>
      <c r="G250" s="446" t="s">
        <v>3421</v>
      </c>
      <c r="H250" s="446" t="s">
        <v>3421</v>
      </c>
    </row>
    <row r="251" ht="15.75" customHeight="1">
      <c r="A251" s="444" t="s">
        <v>3648</v>
      </c>
      <c r="B251" s="446" t="s">
        <v>3421</v>
      </c>
      <c r="C251" s="446" t="s">
        <v>3421</v>
      </c>
      <c r="D251" s="446" t="s">
        <v>3421</v>
      </c>
      <c r="E251" s="445" t="s">
        <v>3420</v>
      </c>
      <c r="F251" s="446" t="s">
        <v>3421</v>
      </c>
      <c r="G251" s="446" t="s">
        <v>3421</v>
      </c>
      <c r="H251" s="446" t="s">
        <v>3421</v>
      </c>
    </row>
    <row r="252" ht="15.75" customHeight="1">
      <c r="A252" s="444" t="s">
        <v>3649</v>
      </c>
      <c r="B252" s="446" t="s">
        <v>3421</v>
      </c>
      <c r="C252" s="446" t="s">
        <v>3421</v>
      </c>
      <c r="D252" s="446" t="s">
        <v>3421</v>
      </c>
      <c r="E252" s="445" t="s">
        <v>3420</v>
      </c>
      <c r="F252" s="446" t="s">
        <v>3421</v>
      </c>
      <c r="G252" s="446" t="s">
        <v>3421</v>
      </c>
      <c r="H252" s="446" t="s">
        <v>3421</v>
      </c>
    </row>
    <row r="253" ht="15.75" customHeight="1">
      <c r="A253" s="444" t="s">
        <v>3650</v>
      </c>
      <c r="B253" s="446" t="s">
        <v>3421</v>
      </c>
      <c r="C253" s="446" t="s">
        <v>3421</v>
      </c>
      <c r="D253" s="446" t="s">
        <v>3421</v>
      </c>
      <c r="E253" s="445" t="s">
        <v>3420</v>
      </c>
      <c r="F253" s="446" t="s">
        <v>3421</v>
      </c>
      <c r="G253" s="446" t="s">
        <v>3421</v>
      </c>
      <c r="H253" s="446" t="s">
        <v>3421</v>
      </c>
    </row>
    <row r="254" ht="15.75" customHeight="1">
      <c r="A254" s="444" t="s">
        <v>3651</v>
      </c>
      <c r="B254" s="446" t="s">
        <v>3421</v>
      </c>
      <c r="C254" s="446" t="s">
        <v>3421</v>
      </c>
      <c r="D254" s="446" t="s">
        <v>3421</v>
      </c>
      <c r="E254" s="445" t="s">
        <v>3420</v>
      </c>
      <c r="F254" s="446" t="s">
        <v>3421</v>
      </c>
      <c r="G254" s="446" t="s">
        <v>3421</v>
      </c>
      <c r="H254" s="446" t="s">
        <v>3421</v>
      </c>
    </row>
    <row r="255" ht="15.75" customHeight="1">
      <c r="A255" s="444" t="s">
        <v>3652</v>
      </c>
      <c r="B255" s="446" t="s">
        <v>3421</v>
      </c>
      <c r="C255" s="446" t="s">
        <v>3421</v>
      </c>
      <c r="D255" s="446" t="s">
        <v>3421</v>
      </c>
      <c r="E255" s="445" t="s">
        <v>3420</v>
      </c>
      <c r="F255" s="446" t="s">
        <v>3421</v>
      </c>
      <c r="G255" s="446" t="s">
        <v>3421</v>
      </c>
      <c r="H255" s="446" t="s">
        <v>3421</v>
      </c>
    </row>
    <row r="256" ht="15.75" customHeight="1">
      <c r="A256" s="444" t="s">
        <v>3653</v>
      </c>
      <c r="B256" s="446" t="s">
        <v>3421</v>
      </c>
      <c r="C256" s="446" t="s">
        <v>3421</v>
      </c>
      <c r="D256" s="446" t="s">
        <v>3421</v>
      </c>
      <c r="E256" s="445" t="s">
        <v>3420</v>
      </c>
      <c r="F256" s="446" t="s">
        <v>3421</v>
      </c>
      <c r="G256" s="446" t="s">
        <v>3421</v>
      </c>
      <c r="H256" s="446" t="s">
        <v>3421</v>
      </c>
    </row>
    <row r="257" ht="15.75" customHeight="1">
      <c r="A257" s="444" t="s">
        <v>3654</v>
      </c>
      <c r="B257" s="446" t="s">
        <v>3421</v>
      </c>
      <c r="C257" s="446" t="s">
        <v>3421</v>
      </c>
      <c r="D257" s="446" t="s">
        <v>3421</v>
      </c>
      <c r="E257" s="445" t="s">
        <v>3420</v>
      </c>
      <c r="F257" s="446" t="s">
        <v>3421</v>
      </c>
      <c r="G257" s="446" t="s">
        <v>3421</v>
      </c>
      <c r="H257" s="446" t="s">
        <v>3421</v>
      </c>
    </row>
    <row r="258" ht="15.75" customHeight="1">
      <c r="A258" s="444" t="s">
        <v>3655</v>
      </c>
      <c r="B258" s="446" t="s">
        <v>3421</v>
      </c>
      <c r="C258" s="446" t="s">
        <v>3421</v>
      </c>
      <c r="D258" s="446" t="s">
        <v>3421</v>
      </c>
      <c r="E258" s="445" t="s">
        <v>3420</v>
      </c>
      <c r="F258" s="446" t="s">
        <v>3421</v>
      </c>
      <c r="G258" s="446" t="s">
        <v>3421</v>
      </c>
      <c r="H258" s="446" t="s">
        <v>3421</v>
      </c>
    </row>
    <row r="259" ht="15.75" customHeight="1">
      <c r="A259" s="444" t="s">
        <v>3656</v>
      </c>
      <c r="B259" s="446" t="s">
        <v>3421</v>
      </c>
      <c r="C259" s="446" t="s">
        <v>3421</v>
      </c>
      <c r="D259" s="446" t="s">
        <v>3421</v>
      </c>
      <c r="E259" s="445" t="s">
        <v>3420</v>
      </c>
      <c r="F259" s="446" t="s">
        <v>3421</v>
      </c>
      <c r="G259" s="446" t="s">
        <v>3421</v>
      </c>
      <c r="H259" s="446" t="s">
        <v>3421</v>
      </c>
    </row>
    <row r="260" ht="15.75" customHeight="1">
      <c r="A260" s="444" t="s">
        <v>3657</v>
      </c>
      <c r="B260" s="446" t="s">
        <v>3421</v>
      </c>
      <c r="C260" s="446" t="s">
        <v>3421</v>
      </c>
      <c r="D260" s="446" t="s">
        <v>3421</v>
      </c>
      <c r="E260" s="445" t="s">
        <v>3420</v>
      </c>
      <c r="F260" s="446" t="s">
        <v>3421</v>
      </c>
      <c r="G260" s="446" t="s">
        <v>3421</v>
      </c>
      <c r="H260" s="446" t="s">
        <v>3421</v>
      </c>
    </row>
    <row r="261" ht="15.75" customHeight="1">
      <c r="A261" s="444" t="s">
        <v>3658</v>
      </c>
      <c r="B261" s="446" t="s">
        <v>3421</v>
      </c>
      <c r="C261" s="446" t="s">
        <v>3421</v>
      </c>
      <c r="D261" s="446" t="s">
        <v>3421</v>
      </c>
      <c r="E261" s="445" t="s">
        <v>3420</v>
      </c>
      <c r="F261" s="446" t="s">
        <v>3421</v>
      </c>
      <c r="G261" s="446" t="s">
        <v>3421</v>
      </c>
      <c r="H261" s="446" t="s">
        <v>3421</v>
      </c>
    </row>
    <row r="262" ht="15.75" customHeight="1">
      <c r="A262" s="444" t="s">
        <v>3659</v>
      </c>
      <c r="B262" s="446" t="s">
        <v>3421</v>
      </c>
      <c r="C262" s="446" t="s">
        <v>3421</v>
      </c>
      <c r="D262" s="446" t="s">
        <v>3421</v>
      </c>
      <c r="E262" s="445" t="s">
        <v>3420</v>
      </c>
      <c r="F262" s="446" t="s">
        <v>3421</v>
      </c>
      <c r="G262" s="446" t="s">
        <v>3421</v>
      </c>
      <c r="H262" s="446" t="s">
        <v>3421</v>
      </c>
    </row>
    <row r="263" ht="15.75" customHeight="1">
      <c r="A263" s="444" t="s">
        <v>3660</v>
      </c>
      <c r="B263" s="446" t="s">
        <v>3421</v>
      </c>
      <c r="C263" s="446" t="s">
        <v>3421</v>
      </c>
      <c r="D263" s="446" t="s">
        <v>3421</v>
      </c>
      <c r="E263" s="445" t="s">
        <v>3420</v>
      </c>
      <c r="F263" s="446" t="s">
        <v>3421</v>
      </c>
      <c r="G263" s="446" t="s">
        <v>3421</v>
      </c>
      <c r="H263" s="446" t="s">
        <v>3421</v>
      </c>
    </row>
    <row r="264" ht="15.75" customHeight="1">
      <c r="A264" s="444" t="s">
        <v>3661</v>
      </c>
      <c r="B264" s="446" t="s">
        <v>3421</v>
      </c>
      <c r="C264" s="446" t="s">
        <v>3421</v>
      </c>
      <c r="D264" s="446" t="s">
        <v>3421</v>
      </c>
      <c r="E264" s="445" t="s">
        <v>3420</v>
      </c>
      <c r="F264" s="446" t="s">
        <v>3421</v>
      </c>
      <c r="G264" s="446" t="s">
        <v>3421</v>
      </c>
      <c r="H264" s="446" t="s">
        <v>3421</v>
      </c>
    </row>
    <row r="265" ht="15.75" customHeight="1">
      <c r="A265" s="442" t="s">
        <v>3662</v>
      </c>
      <c r="B265" s="443" t="s">
        <v>3412</v>
      </c>
      <c r="C265" s="443" t="s">
        <v>3413</v>
      </c>
      <c r="D265" s="443" t="s">
        <v>3414</v>
      </c>
      <c r="E265" s="443" t="s">
        <v>3415</v>
      </c>
      <c r="F265" s="443" t="s">
        <v>3416</v>
      </c>
      <c r="G265" s="443" t="s">
        <v>3417</v>
      </c>
      <c r="H265" s="443" t="s">
        <v>3418</v>
      </c>
    </row>
    <row r="266" ht="15.75" customHeight="1">
      <c r="A266" s="444" t="s">
        <v>3663</v>
      </c>
      <c r="B266" s="446" t="s">
        <v>3421</v>
      </c>
      <c r="C266" s="446" t="s">
        <v>3421</v>
      </c>
      <c r="D266" s="446" t="s">
        <v>3421</v>
      </c>
      <c r="E266" s="445" t="s">
        <v>3420</v>
      </c>
      <c r="F266" s="446" t="s">
        <v>3421</v>
      </c>
      <c r="G266" s="446" t="s">
        <v>3421</v>
      </c>
      <c r="H266" s="446" t="s">
        <v>3421</v>
      </c>
    </row>
    <row r="267" ht="15.75" customHeight="1">
      <c r="A267" s="444" t="s">
        <v>3664</v>
      </c>
      <c r="B267" s="446" t="s">
        <v>3421</v>
      </c>
      <c r="C267" s="446" t="s">
        <v>3421</v>
      </c>
      <c r="D267" s="446" t="s">
        <v>3421</v>
      </c>
      <c r="E267" s="445" t="s">
        <v>3420</v>
      </c>
      <c r="F267" s="446" t="s">
        <v>3421</v>
      </c>
      <c r="G267" s="446" t="s">
        <v>3421</v>
      </c>
      <c r="H267" s="446" t="s">
        <v>3421</v>
      </c>
    </row>
    <row r="268" ht="15.75" customHeight="1">
      <c r="A268" s="444" t="s">
        <v>3665</v>
      </c>
      <c r="B268" s="446" t="s">
        <v>3421</v>
      </c>
      <c r="C268" s="446" t="s">
        <v>3421</v>
      </c>
      <c r="D268" s="446" t="s">
        <v>3421</v>
      </c>
      <c r="E268" s="445" t="s">
        <v>3420</v>
      </c>
      <c r="F268" s="446" t="s">
        <v>3421</v>
      </c>
      <c r="G268" s="446" t="s">
        <v>3421</v>
      </c>
      <c r="H268" s="446" t="s">
        <v>3421</v>
      </c>
    </row>
    <row r="269" ht="15.75" customHeight="1">
      <c r="A269" s="444" t="s">
        <v>3666</v>
      </c>
      <c r="B269" s="446" t="s">
        <v>3421</v>
      </c>
      <c r="C269" s="446" t="s">
        <v>3421</v>
      </c>
      <c r="D269" s="446" t="s">
        <v>3421</v>
      </c>
      <c r="E269" s="445" t="s">
        <v>3420</v>
      </c>
      <c r="F269" s="446" t="s">
        <v>3421</v>
      </c>
      <c r="G269" s="446" t="s">
        <v>3421</v>
      </c>
      <c r="H269" s="446" t="s">
        <v>3421</v>
      </c>
    </row>
    <row r="270" ht="15.75" customHeight="1">
      <c r="A270" s="444" t="s">
        <v>3667</v>
      </c>
      <c r="B270" s="446" t="s">
        <v>3421</v>
      </c>
      <c r="C270" s="446" t="s">
        <v>3421</v>
      </c>
      <c r="D270" s="446" t="s">
        <v>3421</v>
      </c>
      <c r="E270" s="445" t="s">
        <v>3420</v>
      </c>
      <c r="F270" s="446" t="s">
        <v>3421</v>
      </c>
      <c r="G270" s="446" t="s">
        <v>3421</v>
      </c>
      <c r="H270" s="446" t="s">
        <v>3421</v>
      </c>
    </row>
    <row r="271" ht="15.75" customHeight="1">
      <c r="A271" s="444" t="s">
        <v>3668</v>
      </c>
      <c r="B271" s="446" t="s">
        <v>3421</v>
      </c>
      <c r="C271" s="446" t="s">
        <v>3421</v>
      </c>
      <c r="D271" s="446" t="s">
        <v>3421</v>
      </c>
      <c r="E271" s="445" t="s">
        <v>3420</v>
      </c>
      <c r="F271" s="446" t="s">
        <v>3421</v>
      </c>
      <c r="G271" s="446" t="s">
        <v>3421</v>
      </c>
      <c r="H271" s="446" t="s">
        <v>3421</v>
      </c>
    </row>
    <row r="272" ht="15.75" customHeight="1">
      <c r="A272" s="444" t="s">
        <v>3669</v>
      </c>
      <c r="B272" s="446" t="s">
        <v>3421</v>
      </c>
      <c r="C272" s="446" t="s">
        <v>3421</v>
      </c>
      <c r="D272" s="446" t="s">
        <v>3421</v>
      </c>
      <c r="E272" s="445" t="s">
        <v>3420</v>
      </c>
      <c r="F272" s="446" t="s">
        <v>3421</v>
      </c>
      <c r="G272" s="446" t="s">
        <v>3421</v>
      </c>
      <c r="H272" s="446" t="s">
        <v>3421</v>
      </c>
    </row>
    <row r="273" ht="15.75" customHeight="1">
      <c r="A273" s="444" t="s">
        <v>3476</v>
      </c>
      <c r="B273" s="446" t="s">
        <v>3421</v>
      </c>
      <c r="C273" s="446" t="s">
        <v>3421</v>
      </c>
      <c r="D273" s="446" t="s">
        <v>3421</v>
      </c>
      <c r="E273" s="445" t="s">
        <v>3420</v>
      </c>
      <c r="F273" s="446" t="s">
        <v>3421</v>
      </c>
      <c r="G273" s="446" t="s">
        <v>3421</v>
      </c>
      <c r="H273" s="446" t="s">
        <v>3421</v>
      </c>
    </row>
    <row r="274" ht="15.75" customHeight="1">
      <c r="A274" s="444" t="s">
        <v>3477</v>
      </c>
      <c r="B274" s="446" t="s">
        <v>3421</v>
      </c>
      <c r="C274" s="446" t="s">
        <v>3421</v>
      </c>
      <c r="D274" s="446" t="s">
        <v>3421</v>
      </c>
      <c r="E274" s="445" t="s">
        <v>3420</v>
      </c>
      <c r="F274" s="446" t="s">
        <v>3421</v>
      </c>
      <c r="G274" s="446" t="s">
        <v>3421</v>
      </c>
      <c r="H274" s="446" t="s">
        <v>3421</v>
      </c>
    </row>
    <row r="275" ht="15.75" customHeight="1">
      <c r="A275" s="444" t="s">
        <v>3478</v>
      </c>
      <c r="B275" s="446" t="s">
        <v>3421</v>
      </c>
      <c r="C275" s="446" t="s">
        <v>3421</v>
      </c>
      <c r="D275" s="446" t="s">
        <v>3421</v>
      </c>
      <c r="E275" s="445" t="s">
        <v>3420</v>
      </c>
      <c r="F275" s="446" t="s">
        <v>3421</v>
      </c>
      <c r="G275" s="446" t="s">
        <v>3421</v>
      </c>
      <c r="H275" s="446" t="s">
        <v>3421</v>
      </c>
    </row>
    <row r="276" ht="15.75" customHeight="1">
      <c r="A276" s="442" t="s">
        <v>3670</v>
      </c>
      <c r="B276" s="443" t="s">
        <v>3412</v>
      </c>
      <c r="C276" s="443" t="s">
        <v>3413</v>
      </c>
      <c r="D276" s="443" t="s">
        <v>3414</v>
      </c>
      <c r="E276" s="443" t="s">
        <v>3415</v>
      </c>
      <c r="F276" s="443" t="s">
        <v>3416</v>
      </c>
      <c r="G276" s="443" t="s">
        <v>3417</v>
      </c>
      <c r="H276" s="443" t="s">
        <v>3418</v>
      </c>
    </row>
    <row r="277" ht="15.75" customHeight="1">
      <c r="A277" s="444" t="s">
        <v>3671</v>
      </c>
      <c r="B277" s="445" t="s">
        <v>3420</v>
      </c>
      <c r="C277" s="445" t="s">
        <v>3420</v>
      </c>
      <c r="D277" s="445" t="s">
        <v>3420</v>
      </c>
      <c r="E277" s="445" t="s">
        <v>3420</v>
      </c>
      <c r="F277" s="446" t="s">
        <v>3421</v>
      </c>
      <c r="G277" s="445" t="s">
        <v>3420</v>
      </c>
      <c r="H277" s="446" t="s">
        <v>3421</v>
      </c>
    </row>
    <row r="278" ht="15.75" customHeight="1">
      <c r="A278" s="444" t="s">
        <v>3672</v>
      </c>
      <c r="B278" s="445" t="s">
        <v>3420</v>
      </c>
      <c r="C278" s="445" t="s">
        <v>3420</v>
      </c>
      <c r="D278" s="445" t="s">
        <v>3420</v>
      </c>
      <c r="E278" s="445" t="s">
        <v>3420</v>
      </c>
      <c r="F278" s="446" t="s">
        <v>3421</v>
      </c>
      <c r="G278" s="445" t="s">
        <v>3420</v>
      </c>
      <c r="H278" s="446" t="s">
        <v>3421</v>
      </c>
    </row>
    <row r="279" ht="15.75" customHeight="1">
      <c r="A279" s="444" t="s">
        <v>3673</v>
      </c>
      <c r="B279" s="445" t="s">
        <v>3420</v>
      </c>
      <c r="C279" s="445" t="s">
        <v>3420</v>
      </c>
      <c r="D279" s="445" t="s">
        <v>3420</v>
      </c>
      <c r="E279" s="445" t="s">
        <v>3420</v>
      </c>
      <c r="F279" s="446" t="s">
        <v>3421</v>
      </c>
      <c r="G279" s="445" t="s">
        <v>3420</v>
      </c>
      <c r="H279" s="446" t="s">
        <v>3421</v>
      </c>
    </row>
    <row r="280" ht="15.75" customHeight="1">
      <c r="A280" s="444" t="s">
        <v>3674</v>
      </c>
      <c r="B280" s="445" t="s">
        <v>3420</v>
      </c>
      <c r="C280" s="445" t="s">
        <v>3420</v>
      </c>
      <c r="D280" s="445" t="s">
        <v>3420</v>
      </c>
      <c r="E280" s="445" t="s">
        <v>3420</v>
      </c>
      <c r="F280" s="446" t="s">
        <v>3421</v>
      </c>
      <c r="G280" s="445" t="s">
        <v>3420</v>
      </c>
      <c r="H280" s="446" t="s">
        <v>3421</v>
      </c>
    </row>
    <row r="281" ht="15.75" customHeight="1">
      <c r="A281" s="444" t="s">
        <v>3675</v>
      </c>
      <c r="B281" s="445" t="s">
        <v>3420</v>
      </c>
      <c r="C281" s="445" t="s">
        <v>3420</v>
      </c>
      <c r="D281" s="445" t="s">
        <v>3420</v>
      </c>
      <c r="E281" s="445" t="s">
        <v>3420</v>
      </c>
      <c r="F281" s="446" t="s">
        <v>3421</v>
      </c>
      <c r="G281" s="445" t="s">
        <v>3420</v>
      </c>
      <c r="H281" s="446" t="s">
        <v>3421</v>
      </c>
    </row>
    <row r="282" ht="15.75" customHeight="1">
      <c r="A282" s="444" t="s">
        <v>3676</v>
      </c>
      <c r="B282" s="445" t="s">
        <v>3420</v>
      </c>
      <c r="C282" s="445" t="s">
        <v>3420</v>
      </c>
      <c r="D282" s="445" t="s">
        <v>3420</v>
      </c>
      <c r="E282" s="445" t="s">
        <v>3420</v>
      </c>
      <c r="F282" s="446" t="s">
        <v>3421</v>
      </c>
      <c r="G282" s="445" t="s">
        <v>3420</v>
      </c>
      <c r="H282" s="446" t="s">
        <v>3421</v>
      </c>
    </row>
    <row r="283" ht="15.75" customHeight="1">
      <c r="A283" s="444" t="s">
        <v>3677</v>
      </c>
      <c r="B283" s="445" t="s">
        <v>3420</v>
      </c>
      <c r="C283" s="445" t="s">
        <v>3420</v>
      </c>
      <c r="D283" s="445" t="s">
        <v>3420</v>
      </c>
      <c r="E283" s="445" t="s">
        <v>3420</v>
      </c>
      <c r="F283" s="446" t="s">
        <v>3421</v>
      </c>
      <c r="G283" s="445" t="s">
        <v>3420</v>
      </c>
      <c r="H283" s="446" t="s">
        <v>3421</v>
      </c>
    </row>
    <row r="284" ht="15.75" customHeight="1">
      <c r="A284" s="444" t="s">
        <v>3678</v>
      </c>
      <c r="B284" s="445" t="s">
        <v>3420</v>
      </c>
      <c r="C284" s="445" t="s">
        <v>3420</v>
      </c>
      <c r="D284" s="445" t="s">
        <v>3420</v>
      </c>
      <c r="E284" s="445" t="s">
        <v>3420</v>
      </c>
      <c r="F284" s="446" t="s">
        <v>3421</v>
      </c>
      <c r="G284" s="445" t="s">
        <v>3420</v>
      </c>
      <c r="H284" s="446" t="s">
        <v>3421</v>
      </c>
    </row>
    <row r="285" ht="15.75" customHeight="1">
      <c r="A285" s="442" t="s">
        <v>3679</v>
      </c>
      <c r="B285" s="443" t="s">
        <v>3412</v>
      </c>
      <c r="C285" s="443" t="s">
        <v>3413</v>
      </c>
      <c r="D285" s="443" t="s">
        <v>3414</v>
      </c>
      <c r="E285" s="443" t="s">
        <v>3415</v>
      </c>
      <c r="F285" s="443" t="s">
        <v>3416</v>
      </c>
      <c r="G285" s="443" t="s">
        <v>3417</v>
      </c>
      <c r="H285" s="443" t="s">
        <v>3418</v>
      </c>
    </row>
    <row r="286" ht="15.75" customHeight="1">
      <c r="A286" s="444" t="s">
        <v>3680</v>
      </c>
      <c r="B286" s="445" t="s">
        <v>3420</v>
      </c>
      <c r="C286" s="445" t="s">
        <v>3420</v>
      </c>
      <c r="D286" s="445" t="s">
        <v>3420</v>
      </c>
      <c r="E286" s="445" t="s">
        <v>3420</v>
      </c>
      <c r="F286" s="446" t="s">
        <v>3421</v>
      </c>
      <c r="G286" s="445" t="s">
        <v>3420</v>
      </c>
      <c r="H286" s="445" t="s">
        <v>3420</v>
      </c>
    </row>
    <row r="287" ht="15.75" customHeight="1">
      <c r="A287" s="444" t="s">
        <v>3681</v>
      </c>
      <c r="B287" s="445" t="s">
        <v>3420</v>
      </c>
      <c r="C287" s="445" t="s">
        <v>3420</v>
      </c>
      <c r="D287" s="445" t="s">
        <v>3420</v>
      </c>
      <c r="E287" s="445" t="s">
        <v>3420</v>
      </c>
      <c r="F287" s="445" t="s">
        <v>3420</v>
      </c>
      <c r="G287" s="445" t="s">
        <v>3420</v>
      </c>
      <c r="H287" s="445" t="s">
        <v>3420</v>
      </c>
    </row>
    <row r="288" ht="15.75" customHeight="1">
      <c r="A288" s="444" t="s">
        <v>3682</v>
      </c>
      <c r="B288" s="446" t="s">
        <v>3421</v>
      </c>
      <c r="C288" s="446" t="s">
        <v>3421</v>
      </c>
      <c r="D288" s="446" t="s">
        <v>3421</v>
      </c>
      <c r="E288" s="445" t="s">
        <v>3420</v>
      </c>
      <c r="F288" s="446" t="s">
        <v>3421</v>
      </c>
      <c r="G288" s="446" t="s">
        <v>3421</v>
      </c>
      <c r="H288" s="446" t="s">
        <v>3421</v>
      </c>
    </row>
    <row r="289" ht="15.75" customHeight="1">
      <c r="A289" s="444" t="s">
        <v>3683</v>
      </c>
      <c r="B289" s="445" t="s">
        <v>3420</v>
      </c>
      <c r="C289" s="445" t="s">
        <v>3420</v>
      </c>
      <c r="D289" s="445" t="s">
        <v>3420</v>
      </c>
      <c r="E289" s="445" t="s">
        <v>3420</v>
      </c>
      <c r="F289" s="445" t="s">
        <v>3420</v>
      </c>
      <c r="G289" s="446" t="s">
        <v>3421</v>
      </c>
      <c r="H289" s="446" t="s">
        <v>3421</v>
      </c>
    </row>
    <row r="290" ht="15.75" customHeight="1">
      <c r="A290" s="444" t="s">
        <v>3684</v>
      </c>
      <c r="B290" s="445" t="s">
        <v>3420</v>
      </c>
      <c r="C290" s="445" t="s">
        <v>3420</v>
      </c>
      <c r="D290" s="445" t="s">
        <v>3420</v>
      </c>
      <c r="E290" s="445" t="s">
        <v>3420</v>
      </c>
      <c r="F290" s="445" t="s">
        <v>3420</v>
      </c>
      <c r="G290" s="446" t="s">
        <v>3421</v>
      </c>
      <c r="H290" s="446" t="s">
        <v>3421</v>
      </c>
    </row>
    <row r="291" ht="15.75" customHeight="1">
      <c r="A291" s="444" t="s">
        <v>3685</v>
      </c>
      <c r="B291" s="446" t="s">
        <v>3421</v>
      </c>
      <c r="C291" s="445" t="s">
        <v>3420</v>
      </c>
      <c r="D291" s="445" t="s">
        <v>3420</v>
      </c>
      <c r="E291" s="445" t="s">
        <v>3420</v>
      </c>
      <c r="F291" s="446" t="s">
        <v>3421</v>
      </c>
      <c r="G291" s="446" t="s">
        <v>3421</v>
      </c>
      <c r="H291" s="446" t="s">
        <v>3421</v>
      </c>
    </row>
    <row r="292" ht="15.75" customHeight="1">
      <c r="A292" s="444" t="s">
        <v>3686</v>
      </c>
      <c r="B292" s="446" t="s">
        <v>3421</v>
      </c>
      <c r="C292" s="445" t="s">
        <v>3420</v>
      </c>
      <c r="D292" s="445" t="s">
        <v>3420</v>
      </c>
      <c r="E292" s="445" t="s">
        <v>3420</v>
      </c>
      <c r="F292" s="445" t="s">
        <v>3420</v>
      </c>
      <c r="G292" s="446" t="s">
        <v>3421</v>
      </c>
      <c r="H292" s="446" t="s">
        <v>3421</v>
      </c>
    </row>
    <row r="293" ht="15.75" customHeight="1">
      <c r="A293" s="444" t="s">
        <v>3687</v>
      </c>
      <c r="B293" s="446" t="s">
        <v>3421</v>
      </c>
      <c r="C293" s="445" t="s">
        <v>3420</v>
      </c>
      <c r="D293" s="445" t="s">
        <v>3420</v>
      </c>
      <c r="E293" s="445" t="s">
        <v>3420</v>
      </c>
      <c r="F293" s="445" t="s">
        <v>3420</v>
      </c>
      <c r="G293" s="446" t="s">
        <v>3421</v>
      </c>
      <c r="H293" s="446" t="s">
        <v>3421</v>
      </c>
    </row>
    <row r="294" ht="15.75" customHeight="1">
      <c r="A294" s="444" t="s">
        <v>3688</v>
      </c>
      <c r="B294" s="445" t="s">
        <v>3420</v>
      </c>
      <c r="C294" s="445" t="s">
        <v>3420</v>
      </c>
      <c r="D294" s="445" t="s">
        <v>3420</v>
      </c>
      <c r="E294" s="445" t="s">
        <v>3420</v>
      </c>
      <c r="F294" s="446" t="s">
        <v>3421</v>
      </c>
      <c r="G294" s="446" t="s">
        <v>3421</v>
      </c>
      <c r="H294" s="446" t="s">
        <v>3421</v>
      </c>
    </row>
    <row r="295" ht="15.75" customHeight="1">
      <c r="A295" s="444" t="s">
        <v>3689</v>
      </c>
      <c r="B295" s="445" t="s">
        <v>3420</v>
      </c>
      <c r="C295" s="445" t="s">
        <v>3420</v>
      </c>
      <c r="D295" s="445" t="s">
        <v>3420</v>
      </c>
      <c r="E295" s="445" t="s">
        <v>3420</v>
      </c>
      <c r="F295" s="446" t="s">
        <v>3421</v>
      </c>
      <c r="G295" s="446" t="s">
        <v>3421</v>
      </c>
      <c r="H295" s="446" t="s">
        <v>3421</v>
      </c>
    </row>
    <row r="296" ht="15.75" customHeight="1">
      <c r="A296" s="444" t="s">
        <v>3690</v>
      </c>
      <c r="B296" s="445" t="s">
        <v>3420</v>
      </c>
      <c r="C296" s="445" t="s">
        <v>3420</v>
      </c>
      <c r="D296" s="445" t="s">
        <v>3420</v>
      </c>
      <c r="E296" s="445" t="s">
        <v>3420</v>
      </c>
      <c r="F296" s="446" t="s">
        <v>3421</v>
      </c>
      <c r="G296" s="446" t="s">
        <v>3421</v>
      </c>
      <c r="H296" s="446" t="s">
        <v>3421</v>
      </c>
    </row>
    <row r="297" ht="15.75" customHeight="1">
      <c r="A297" s="444" t="s">
        <v>3691</v>
      </c>
      <c r="B297" s="445" t="s">
        <v>3420</v>
      </c>
      <c r="C297" s="445" t="s">
        <v>3420</v>
      </c>
      <c r="D297" s="445" t="s">
        <v>3420</v>
      </c>
      <c r="E297" s="445" t="s">
        <v>3420</v>
      </c>
      <c r="F297" s="446" t="s">
        <v>3421</v>
      </c>
      <c r="G297" s="446" t="s">
        <v>3421</v>
      </c>
      <c r="H297" s="446" t="s">
        <v>3421</v>
      </c>
    </row>
    <row r="298" ht="15.75" customHeight="1">
      <c r="A298" s="444" t="s">
        <v>3692</v>
      </c>
      <c r="B298" s="446" t="s">
        <v>3421</v>
      </c>
      <c r="C298" s="446" t="s">
        <v>3421</v>
      </c>
      <c r="D298" s="445" t="s">
        <v>3420</v>
      </c>
      <c r="E298" s="445" t="s">
        <v>3420</v>
      </c>
      <c r="F298" s="446" t="s">
        <v>3421</v>
      </c>
      <c r="G298" s="446" t="s">
        <v>3421</v>
      </c>
      <c r="H298" s="446" t="s">
        <v>3421</v>
      </c>
    </row>
    <row r="299" ht="15.75" customHeight="1">
      <c r="A299" s="444" t="s">
        <v>3693</v>
      </c>
      <c r="B299" s="446" t="s">
        <v>3421</v>
      </c>
      <c r="C299" s="446" t="s">
        <v>3421</v>
      </c>
      <c r="D299" s="445" t="s">
        <v>3420</v>
      </c>
      <c r="E299" s="445" t="s">
        <v>3420</v>
      </c>
      <c r="F299" s="446" t="s">
        <v>3421</v>
      </c>
      <c r="G299" s="446" t="s">
        <v>3421</v>
      </c>
      <c r="H299" s="446" t="s">
        <v>3421</v>
      </c>
    </row>
    <row r="300" ht="15.75" customHeight="1">
      <c r="A300" s="444" t="s">
        <v>3694</v>
      </c>
      <c r="B300" s="446" t="s">
        <v>3421</v>
      </c>
      <c r="C300" s="446" t="s">
        <v>3421</v>
      </c>
      <c r="D300" s="445" t="s">
        <v>3420</v>
      </c>
      <c r="E300" s="445" t="s">
        <v>3420</v>
      </c>
      <c r="F300" s="446" t="s">
        <v>3421</v>
      </c>
      <c r="G300" s="446" t="s">
        <v>3421</v>
      </c>
      <c r="H300" s="446" t="s">
        <v>3421</v>
      </c>
    </row>
    <row r="301" ht="15.75" customHeight="1">
      <c r="A301" s="444" t="s">
        <v>3695</v>
      </c>
      <c r="B301" s="446" t="s">
        <v>3421</v>
      </c>
      <c r="C301" s="446" t="s">
        <v>3421</v>
      </c>
      <c r="D301" s="445" t="s">
        <v>3420</v>
      </c>
      <c r="E301" s="445" t="s">
        <v>3420</v>
      </c>
      <c r="F301" s="445" t="s">
        <v>3420</v>
      </c>
      <c r="G301" s="446" t="s">
        <v>3421</v>
      </c>
      <c r="H301" s="446" t="s">
        <v>3421</v>
      </c>
    </row>
    <row r="302" ht="15.75" customHeight="1">
      <c r="B302" s="449"/>
      <c r="C302" s="449"/>
      <c r="D302" s="449"/>
      <c r="E302" s="449"/>
      <c r="F302" s="449"/>
      <c r="G302" s="449"/>
      <c r="H302" s="449"/>
    </row>
    <row r="303" ht="15.75" customHeight="1">
      <c r="B303" s="449"/>
      <c r="C303" s="449"/>
      <c r="D303" s="449"/>
      <c r="E303" s="449"/>
      <c r="F303" s="449"/>
      <c r="G303" s="449"/>
      <c r="H303" s="449"/>
    </row>
    <row r="304" ht="15.75" customHeight="1">
      <c r="B304" s="449"/>
      <c r="C304" s="449"/>
      <c r="D304" s="449"/>
      <c r="E304" s="449"/>
      <c r="F304" s="449"/>
      <c r="G304" s="449"/>
      <c r="H304" s="449"/>
    </row>
    <row r="305" ht="15.75" customHeight="1">
      <c r="B305" s="449"/>
      <c r="C305" s="449"/>
      <c r="D305" s="449"/>
      <c r="E305" s="449"/>
      <c r="F305" s="449"/>
      <c r="G305" s="449"/>
      <c r="H305" s="449"/>
    </row>
    <row r="306" ht="15.75" customHeight="1">
      <c r="B306" s="449"/>
      <c r="C306" s="449"/>
      <c r="D306" s="449"/>
      <c r="E306" s="449"/>
      <c r="F306" s="449"/>
      <c r="G306" s="449"/>
      <c r="H306" s="449"/>
    </row>
    <row r="307" ht="15.75" customHeight="1">
      <c r="B307" s="449"/>
      <c r="C307" s="449"/>
      <c r="D307" s="449"/>
      <c r="E307" s="449"/>
      <c r="F307" s="449"/>
      <c r="G307" s="449"/>
      <c r="H307" s="449"/>
    </row>
    <row r="308" ht="15.75" customHeight="1">
      <c r="B308" s="449"/>
      <c r="C308" s="449"/>
      <c r="D308" s="449"/>
      <c r="E308" s="449"/>
      <c r="F308" s="449"/>
      <c r="G308" s="449"/>
      <c r="H308" s="449"/>
    </row>
    <row r="309" ht="15.75" customHeight="1">
      <c r="B309" s="449"/>
      <c r="C309" s="449"/>
      <c r="D309" s="449"/>
      <c r="E309" s="449"/>
      <c r="F309" s="449"/>
      <c r="G309" s="449"/>
      <c r="H309" s="449"/>
    </row>
    <row r="310" ht="15.75" customHeight="1">
      <c r="B310" s="449"/>
      <c r="C310" s="449"/>
      <c r="D310" s="449"/>
      <c r="E310" s="449"/>
      <c r="F310" s="449"/>
      <c r="G310" s="449"/>
      <c r="H310" s="449"/>
    </row>
    <row r="311" ht="15.75" customHeight="1">
      <c r="B311" s="449"/>
      <c r="C311" s="449"/>
      <c r="D311" s="449"/>
      <c r="E311" s="449"/>
      <c r="F311" s="449"/>
      <c r="G311" s="449"/>
      <c r="H311" s="449"/>
    </row>
    <row r="312" ht="15.75" customHeight="1">
      <c r="B312" s="449"/>
      <c r="C312" s="449"/>
      <c r="D312" s="449"/>
      <c r="E312" s="449"/>
      <c r="F312" s="449"/>
      <c r="G312" s="449"/>
      <c r="H312" s="449"/>
    </row>
    <row r="313" ht="15.75" customHeight="1">
      <c r="B313" s="449"/>
      <c r="C313" s="449"/>
      <c r="D313" s="449"/>
      <c r="E313" s="449"/>
      <c r="F313" s="449"/>
      <c r="G313" s="449"/>
      <c r="H313" s="449"/>
    </row>
    <row r="314" ht="15.75" customHeight="1">
      <c r="B314" s="449"/>
      <c r="C314" s="449"/>
      <c r="D314" s="449"/>
      <c r="E314" s="449"/>
      <c r="F314" s="449"/>
      <c r="G314" s="449"/>
      <c r="H314" s="449"/>
    </row>
    <row r="315" ht="15.75" customHeight="1">
      <c r="B315" s="449"/>
      <c r="C315" s="449"/>
      <c r="D315" s="449"/>
      <c r="E315" s="449"/>
      <c r="F315" s="449"/>
      <c r="G315" s="449"/>
      <c r="H315" s="449"/>
    </row>
    <row r="316" ht="15.75" customHeight="1">
      <c r="B316" s="449"/>
      <c r="C316" s="449"/>
      <c r="D316" s="449"/>
      <c r="E316" s="449"/>
      <c r="F316" s="449"/>
      <c r="G316" s="449"/>
      <c r="H316" s="449"/>
    </row>
    <row r="317" ht="15.75" customHeight="1">
      <c r="B317" s="449"/>
      <c r="C317" s="449"/>
      <c r="D317" s="449"/>
      <c r="E317" s="449"/>
      <c r="F317" s="449"/>
      <c r="G317" s="449"/>
      <c r="H317" s="449"/>
    </row>
    <row r="318" ht="15.75" customHeight="1">
      <c r="B318" s="449"/>
      <c r="C318" s="449"/>
      <c r="D318" s="449"/>
      <c r="E318" s="449"/>
      <c r="F318" s="449"/>
      <c r="G318" s="449"/>
      <c r="H318" s="449"/>
    </row>
    <row r="319" ht="15.75" customHeight="1">
      <c r="B319" s="449"/>
      <c r="C319" s="449"/>
      <c r="D319" s="449"/>
      <c r="E319" s="449"/>
      <c r="F319" s="449"/>
      <c r="G319" s="449"/>
      <c r="H319" s="449"/>
    </row>
    <row r="320" ht="15.75" customHeight="1">
      <c r="B320" s="449"/>
      <c r="C320" s="449"/>
      <c r="D320" s="449"/>
      <c r="E320" s="449"/>
      <c r="F320" s="449"/>
      <c r="G320" s="449"/>
      <c r="H320" s="449"/>
    </row>
    <row r="321" ht="15.75" customHeight="1">
      <c r="B321" s="449"/>
      <c r="C321" s="449"/>
      <c r="D321" s="449"/>
      <c r="E321" s="449"/>
      <c r="F321" s="449"/>
      <c r="G321" s="449"/>
      <c r="H321" s="449"/>
    </row>
    <row r="322" ht="15.75" customHeight="1">
      <c r="B322" s="449"/>
      <c r="C322" s="449"/>
      <c r="D322" s="449"/>
      <c r="E322" s="449"/>
      <c r="F322" s="449"/>
      <c r="G322" s="449"/>
      <c r="H322" s="449"/>
    </row>
    <row r="323" ht="15.75" customHeight="1">
      <c r="B323" s="449"/>
      <c r="C323" s="449"/>
      <c r="D323" s="449"/>
      <c r="E323" s="449"/>
      <c r="F323" s="449"/>
      <c r="G323" s="449"/>
      <c r="H323" s="449"/>
    </row>
    <row r="324" ht="15.75" customHeight="1">
      <c r="B324" s="449"/>
      <c r="C324" s="449"/>
      <c r="D324" s="449"/>
      <c r="E324" s="449"/>
      <c r="F324" s="449"/>
      <c r="G324" s="449"/>
      <c r="H324" s="449"/>
    </row>
    <row r="325" ht="15.75" customHeight="1">
      <c r="B325" s="449"/>
      <c r="C325" s="449"/>
      <c r="D325" s="449"/>
      <c r="E325" s="449"/>
      <c r="F325" s="449"/>
      <c r="G325" s="449"/>
      <c r="H325" s="449"/>
    </row>
    <row r="326" ht="15.75" customHeight="1">
      <c r="B326" s="449"/>
      <c r="C326" s="449"/>
      <c r="D326" s="449"/>
      <c r="E326" s="449"/>
      <c r="F326" s="449"/>
      <c r="G326" s="449"/>
      <c r="H326" s="449"/>
    </row>
    <row r="327" ht="15.75" customHeight="1">
      <c r="B327" s="449"/>
      <c r="C327" s="449"/>
      <c r="D327" s="449"/>
      <c r="E327" s="449"/>
      <c r="F327" s="449"/>
      <c r="G327" s="449"/>
      <c r="H327" s="449"/>
    </row>
    <row r="328" ht="15.75" customHeight="1">
      <c r="B328" s="449"/>
      <c r="C328" s="449"/>
      <c r="D328" s="449"/>
      <c r="E328" s="449"/>
      <c r="F328" s="449"/>
      <c r="G328" s="449"/>
      <c r="H328" s="449"/>
    </row>
    <row r="329" ht="15.75" customHeight="1">
      <c r="B329" s="449"/>
      <c r="C329" s="449"/>
      <c r="D329" s="449"/>
      <c r="E329" s="449"/>
      <c r="F329" s="449"/>
      <c r="G329" s="449"/>
      <c r="H329" s="449"/>
    </row>
    <row r="330" ht="15.75" customHeight="1">
      <c r="B330" s="449"/>
      <c r="C330" s="449"/>
      <c r="D330" s="449"/>
      <c r="E330" s="449"/>
      <c r="F330" s="449"/>
      <c r="G330" s="449"/>
      <c r="H330" s="449"/>
    </row>
    <row r="331" ht="15.75" customHeight="1">
      <c r="B331" s="449"/>
      <c r="C331" s="449"/>
      <c r="D331" s="449"/>
      <c r="E331" s="449"/>
      <c r="F331" s="449"/>
      <c r="G331" s="449"/>
      <c r="H331" s="449"/>
    </row>
    <row r="332" ht="15.75" customHeight="1">
      <c r="B332" s="449"/>
      <c r="C332" s="449"/>
      <c r="D332" s="449"/>
      <c r="E332" s="449"/>
      <c r="F332" s="449"/>
      <c r="G332" s="449"/>
      <c r="H332" s="449"/>
    </row>
    <row r="333" ht="15.75" customHeight="1">
      <c r="B333" s="449"/>
      <c r="C333" s="449"/>
      <c r="D333" s="449"/>
      <c r="E333" s="449"/>
      <c r="F333" s="449"/>
      <c r="G333" s="449"/>
      <c r="H333" s="449"/>
    </row>
    <row r="334" ht="15.75" customHeight="1">
      <c r="B334" s="449"/>
      <c r="C334" s="449"/>
      <c r="D334" s="449"/>
      <c r="E334" s="449"/>
      <c r="F334" s="449"/>
      <c r="G334" s="449"/>
      <c r="H334" s="449"/>
    </row>
    <row r="335" ht="15.75" customHeight="1">
      <c r="B335" s="449"/>
      <c r="C335" s="449"/>
      <c r="D335" s="449"/>
      <c r="E335" s="449"/>
      <c r="F335" s="449"/>
      <c r="G335" s="449"/>
      <c r="H335" s="449"/>
    </row>
    <row r="336" ht="15.75" customHeight="1">
      <c r="B336" s="449"/>
      <c r="C336" s="449"/>
      <c r="D336" s="449"/>
      <c r="E336" s="449"/>
      <c r="F336" s="449"/>
      <c r="G336" s="449"/>
      <c r="H336" s="449"/>
    </row>
    <row r="337" ht="15.75" customHeight="1">
      <c r="B337" s="449"/>
      <c r="C337" s="449"/>
      <c r="D337" s="449"/>
      <c r="E337" s="449"/>
      <c r="F337" s="449"/>
      <c r="G337" s="449"/>
      <c r="H337" s="449"/>
    </row>
    <row r="338" ht="15.75" customHeight="1">
      <c r="B338" s="449"/>
      <c r="C338" s="449"/>
      <c r="D338" s="449"/>
      <c r="E338" s="449"/>
      <c r="F338" s="449"/>
      <c r="G338" s="449"/>
      <c r="H338" s="449"/>
    </row>
    <row r="339" ht="15.75" customHeight="1">
      <c r="B339" s="449"/>
      <c r="C339" s="449"/>
      <c r="D339" s="449"/>
      <c r="E339" s="449"/>
      <c r="F339" s="449"/>
      <c r="G339" s="449"/>
      <c r="H339" s="449"/>
    </row>
    <row r="340" ht="15.75" customHeight="1">
      <c r="B340" s="449"/>
      <c r="C340" s="449"/>
      <c r="D340" s="449"/>
      <c r="E340" s="449"/>
      <c r="F340" s="449"/>
      <c r="G340" s="449"/>
      <c r="H340" s="449"/>
    </row>
    <row r="341" ht="15.75" customHeight="1">
      <c r="B341" s="449"/>
      <c r="C341" s="449"/>
      <c r="D341" s="449"/>
      <c r="E341" s="449"/>
      <c r="F341" s="449"/>
      <c r="G341" s="449"/>
      <c r="H341" s="449"/>
    </row>
    <row r="342" ht="15.75" customHeight="1">
      <c r="B342" s="449"/>
      <c r="C342" s="449"/>
      <c r="D342" s="449"/>
      <c r="E342" s="449"/>
      <c r="F342" s="449"/>
      <c r="G342" s="449"/>
      <c r="H342" s="449"/>
    </row>
    <row r="343" ht="15.75" customHeight="1">
      <c r="B343" s="449"/>
      <c r="C343" s="449"/>
      <c r="D343" s="449"/>
      <c r="E343" s="449"/>
      <c r="F343" s="449"/>
      <c r="G343" s="449"/>
      <c r="H343" s="449"/>
    </row>
    <row r="344" ht="15.75" customHeight="1">
      <c r="B344" s="449"/>
      <c r="C344" s="449"/>
      <c r="D344" s="449"/>
      <c r="E344" s="449"/>
      <c r="F344" s="449"/>
      <c r="G344" s="449"/>
      <c r="H344" s="449"/>
    </row>
    <row r="345" ht="15.75" customHeight="1">
      <c r="B345" s="449"/>
      <c r="C345" s="449"/>
      <c r="D345" s="449"/>
      <c r="E345" s="449"/>
      <c r="F345" s="449"/>
      <c r="G345" s="449"/>
      <c r="H345" s="449"/>
    </row>
    <row r="346" ht="15.75" customHeight="1">
      <c r="B346" s="449"/>
      <c r="C346" s="449"/>
      <c r="D346" s="449"/>
      <c r="E346" s="449"/>
      <c r="F346" s="449"/>
      <c r="G346" s="449"/>
      <c r="H346" s="449"/>
    </row>
    <row r="347" ht="15.75" customHeight="1">
      <c r="B347" s="449"/>
      <c r="C347" s="449"/>
      <c r="D347" s="449"/>
      <c r="E347" s="449"/>
      <c r="F347" s="449"/>
      <c r="G347" s="449"/>
      <c r="H347" s="449"/>
    </row>
    <row r="348" ht="15.75" customHeight="1">
      <c r="B348" s="449"/>
      <c r="C348" s="449"/>
      <c r="D348" s="449"/>
      <c r="E348" s="449"/>
      <c r="F348" s="449"/>
      <c r="G348" s="449"/>
      <c r="H348" s="449"/>
    </row>
    <row r="349" ht="15.75" customHeight="1">
      <c r="B349" s="449"/>
      <c r="C349" s="449"/>
      <c r="D349" s="449"/>
      <c r="E349" s="449"/>
      <c r="F349" s="449"/>
      <c r="G349" s="449"/>
      <c r="H349" s="449"/>
    </row>
    <row r="350" ht="15.75" customHeight="1">
      <c r="B350" s="449"/>
      <c r="C350" s="449"/>
      <c r="D350" s="449"/>
      <c r="E350" s="449"/>
      <c r="F350" s="449"/>
      <c r="G350" s="449"/>
      <c r="H350" s="449"/>
    </row>
    <row r="351" ht="15.75" customHeight="1">
      <c r="B351" s="449"/>
      <c r="C351" s="449"/>
      <c r="D351" s="449"/>
      <c r="E351" s="449"/>
      <c r="F351" s="449"/>
      <c r="G351" s="449"/>
      <c r="H351" s="449"/>
    </row>
    <row r="352" ht="15.75" customHeight="1">
      <c r="B352" s="449"/>
      <c r="C352" s="449"/>
      <c r="D352" s="449"/>
      <c r="E352" s="449"/>
      <c r="F352" s="449"/>
      <c r="G352" s="449"/>
      <c r="H352" s="449"/>
    </row>
    <row r="353" ht="15.75" customHeight="1">
      <c r="B353" s="449"/>
      <c r="C353" s="449"/>
      <c r="D353" s="449"/>
      <c r="E353" s="449"/>
      <c r="F353" s="449"/>
      <c r="G353" s="449"/>
      <c r="H353" s="449"/>
    </row>
    <row r="354" ht="15.75" customHeight="1">
      <c r="B354" s="449"/>
      <c r="C354" s="449"/>
      <c r="D354" s="449"/>
      <c r="E354" s="449"/>
      <c r="F354" s="449"/>
      <c r="G354" s="449"/>
      <c r="H354" s="449"/>
    </row>
    <row r="355" ht="15.75" customHeight="1">
      <c r="B355" s="449"/>
      <c r="C355" s="449"/>
      <c r="D355" s="449"/>
      <c r="E355" s="449"/>
      <c r="F355" s="449"/>
      <c r="G355" s="449"/>
      <c r="H355" s="449"/>
    </row>
    <row r="356" ht="15.75" customHeight="1">
      <c r="B356" s="449"/>
      <c r="C356" s="449"/>
      <c r="D356" s="449"/>
      <c r="E356" s="449"/>
      <c r="F356" s="449"/>
      <c r="G356" s="449"/>
      <c r="H356" s="449"/>
    </row>
    <row r="357" ht="15.75" customHeight="1">
      <c r="B357" s="449"/>
      <c r="C357" s="449"/>
      <c r="D357" s="449"/>
      <c r="E357" s="449"/>
      <c r="F357" s="449"/>
      <c r="G357" s="449"/>
      <c r="H357" s="449"/>
    </row>
    <row r="358" ht="15.75" customHeight="1">
      <c r="B358" s="449"/>
      <c r="C358" s="449"/>
      <c r="D358" s="449"/>
      <c r="E358" s="449"/>
      <c r="F358" s="449"/>
      <c r="G358" s="449"/>
      <c r="H358" s="449"/>
    </row>
    <row r="359" ht="15.75" customHeight="1">
      <c r="B359" s="449"/>
      <c r="C359" s="449"/>
      <c r="D359" s="449"/>
      <c r="E359" s="449"/>
      <c r="F359" s="449"/>
      <c r="G359" s="449"/>
      <c r="H359" s="449"/>
    </row>
    <row r="360" ht="15.75" customHeight="1">
      <c r="B360" s="449"/>
      <c r="C360" s="449"/>
      <c r="D360" s="449"/>
      <c r="E360" s="449"/>
      <c r="F360" s="449"/>
      <c r="G360" s="449"/>
      <c r="H360" s="449"/>
    </row>
    <row r="361" ht="15.75" customHeight="1">
      <c r="B361" s="449"/>
      <c r="C361" s="449"/>
      <c r="D361" s="449"/>
      <c r="E361" s="449"/>
      <c r="F361" s="449"/>
      <c r="G361" s="449"/>
      <c r="H361" s="449"/>
    </row>
    <row r="362" ht="15.75" customHeight="1">
      <c r="B362" s="449"/>
      <c r="C362" s="449"/>
      <c r="D362" s="449"/>
      <c r="E362" s="449"/>
      <c r="F362" s="449"/>
      <c r="G362" s="449"/>
      <c r="H362" s="449"/>
    </row>
    <row r="363" ht="15.75" customHeight="1">
      <c r="B363" s="449"/>
      <c r="C363" s="449"/>
      <c r="D363" s="449"/>
      <c r="E363" s="449"/>
      <c r="F363" s="449"/>
      <c r="G363" s="449"/>
      <c r="H363" s="449"/>
    </row>
    <row r="364" ht="15.75" customHeight="1">
      <c r="B364" s="449"/>
      <c r="C364" s="449"/>
      <c r="D364" s="449"/>
      <c r="E364" s="449"/>
      <c r="F364" s="449"/>
      <c r="G364" s="449"/>
      <c r="H364" s="449"/>
    </row>
    <row r="365" ht="15.75" customHeight="1">
      <c r="B365" s="449"/>
      <c r="C365" s="449"/>
      <c r="D365" s="449"/>
      <c r="E365" s="449"/>
      <c r="F365" s="449"/>
      <c r="G365" s="449"/>
      <c r="H365" s="449"/>
    </row>
    <row r="366" ht="15.75" customHeight="1">
      <c r="B366" s="449"/>
      <c r="C366" s="449"/>
      <c r="D366" s="449"/>
      <c r="E366" s="449"/>
      <c r="F366" s="449"/>
      <c r="G366" s="449"/>
      <c r="H366" s="449"/>
    </row>
    <row r="367" ht="15.75" customHeight="1">
      <c r="B367" s="449"/>
      <c r="C367" s="449"/>
      <c r="D367" s="449"/>
      <c r="E367" s="449"/>
      <c r="F367" s="449"/>
      <c r="G367" s="449"/>
      <c r="H367" s="449"/>
    </row>
    <row r="368" ht="15.75" customHeight="1">
      <c r="B368" s="449"/>
      <c r="C368" s="449"/>
      <c r="D368" s="449"/>
      <c r="E368" s="449"/>
      <c r="F368" s="449"/>
      <c r="G368" s="449"/>
      <c r="H368" s="449"/>
    </row>
    <row r="369" ht="15.75" customHeight="1">
      <c r="B369" s="449"/>
      <c r="C369" s="449"/>
      <c r="D369" s="449"/>
      <c r="E369" s="449"/>
      <c r="F369" s="449"/>
      <c r="G369" s="449"/>
      <c r="H369" s="449"/>
    </row>
    <row r="370" ht="15.75" customHeight="1">
      <c r="B370" s="449"/>
      <c r="C370" s="449"/>
      <c r="D370" s="449"/>
      <c r="E370" s="449"/>
      <c r="F370" s="449"/>
      <c r="G370" s="449"/>
      <c r="H370" s="449"/>
    </row>
    <row r="371" ht="15.75" customHeight="1">
      <c r="B371" s="449"/>
      <c r="C371" s="449"/>
      <c r="D371" s="449"/>
      <c r="E371" s="449"/>
      <c r="F371" s="449"/>
      <c r="G371" s="449"/>
      <c r="H371" s="449"/>
    </row>
    <row r="372" ht="15.75" customHeight="1">
      <c r="B372" s="449"/>
      <c r="C372" s="449"/>
      <c r="D372" s="449"/>
      <c r="E372" s="449"/>
      <c r="F372" s="449"/>
      <c r="G372" s="449"/>
      <c r="H372" s="449"/>
    </row>
    <row r="373" ht="15.75" customHeight="1">
      <c r="B373" s="449"/>
      <c r="C373" s="449"/>
      <c r="D373" s="449"/>
      <c r="E373" s="449"/>
      <c r="F373" s="449"/>
      <c r="G373" s="449"/>
      <c r="H373" s="449"/>
    </row>
    <row r="374" ht="15.75" customHeight="1">
      <c r="B374" s="449"/>
      <c r="C374" s="449"/>
      <c r="D374" s="449"/>
      <c r="E374" s="449"/>
      <c r="F374" s="449"/>
      <c r="G374" s="449"/>
      <c r="H374" s="449"/>
    </row>
    <row r="375" ht="15.75" customHeight="1">
      <c r="B375" s="449"/>
      <c r="C375" s="449"/>
      <c r="D375" s="449"/>
      <c r="E375" s="449"/>
      <c r="F375" s="449"/>
      <c r="G375" s="449"/>
      <c r="H375" s="449"/>
    </row>
    <row r="376" ht="15.75" customHeight="1">
      <c r="B376" s="449"/>
      <c r="C376" s="449"/>
      <c r="D376" s="449"/>
      <c r="E376" s="449"/>
      <c r="F376" s="449"/>
      <c r="G376" s="449"/>
      <c r="H376" s="449"/>
    </row>
    <row r="377" ht="15.75" customHeight="1">
      <c r="B377" s="449"/>
      <c r="C377" s="449"/>
      <c r="D377" s="449"/>
      <c r="E377" s="449"/>
      <c r="F377" s="449"/>
      <c r="G377" s="449"/>
      <c r="H377" s="449"/>
    </row>
    <row r="378" ht="15.75" customHeight="1">
      <c r="B378" s="449"/>
      <c r="C378" s="449"/>
      <c r="D378" s="449"/>
      <c r="E378" s="449"/>
      <c r="F378" s="449"/>
      <c r="G378" s="449"/>
      <c r="H378" s="449"/>
    </row>
    <row r="379" ht="15.75" customHeight="1">
      <c r="B379" s="449"/>
      <c r="C379" s="449"/>
      <c r="D379" s="449"/>
      <c r="E379" s="449"/>
      <c r="F379" s="449"/>
      <c r="G379" s="449"/>
      <c r="H379" s="449"/>
    </row>
    <row r="380" ht="15.75" customHeight="1">
      <c r="B380" s="449"/>
      <c r="C380" s="449"/>
      <c r="D380" s="449"/>
      <c r="E380" s="449"/>
      <c r="F380" s="449"/>
      <c r="G380" s="449"/>
      <c r="H380" s="449"/>
    </row>
    <row r="381" ht="15.75" customHeight="1">
      <c r="B381" s="449"/>
      <c r="C381" s="449"/>
      <c r="D381" s="449"/>
      <c r="E381" s="449"/>
      <c r="F381" s="449"/>
      <c r="G381" s="449"/>
      <c r="H381" s="449"/>
    </row>
    <row r="382" ht="15.75" customHeight="1">
      <c r="B382" s="449"/>
      <c r="C382" s="449"/>
      <c r="D382" s="449"/>
      <c r="E382" s="449"/>
      <c r="F382" s="449"/>
      <c r="G382" s="449"/>
      <c r="H382" s="449"/>
    </row>
    <row r="383" ht="15.75" customHeight="1">
      <c r="B383" s="449"/>
      <c r="C383" s="449"/>
      <c r="D383" s="449"/>
      <c r="E383" s="449"/>
      <c r="F383" s="449"/>
      <c r="G383" s="449"/>
      <c r="H383" s="449"/>
    </row>
    <row r="384" ht="15.75" customHeight="1">
      <c r="B384" s="449"/>
      <c r="C384" s="449"/>
      <c r="D384" s="449"/>
      <c r="E384" s="449"/>
      <c r="F384" s="449"/>
      <c r="G384" s="449"/>
      <c r="H384" s="449"/>
    </row>
    <row r="385" ht="15.75" customHeight="1">
      <c r="B385" s="449"/>
      <c r="C385" s="449"/>
      <c r="D385" s="449"/>
      <c r="E385" s="449"/>
      <c r="F385" s="449"/>
      <c r="G385" s="449"/>
      <c r="H385" s="449"/>
    </row>
    <row r="386" ht="15.75" customHeight="1">
      <c r="B386" s="449"/>
      <c r="C386" s="449"/>
      <c r="D386" s="449"/>
      <c r="E386" s="449"/>
      <c r="F386" s="449"/>
      <c r="G386" s="449"/>
      <c r="H386" s="449"/>
    </row>
    <row r="387" ht="15.75" customHeight="1">
      <c r="B387" s="449"/>
      <c r="C387" s="449"/>
      <c r="D387" s="449"/>
      <c r="E387" s="449"/>
      <c r="F387" s="449"/>
      <c r="G387" s="449"/>
      <c r="H387" s="449"/>
    </row>
    <row r="388" ht="15.75" customHeight="1">
      <c r="B388" s="449"/>
      <c r="C388" s="449"/>
      <c r="D388" s="449"/>
      <c r="E388" s="449"/>
      <c r="F388" s="449"/>
      <c r="G388" s="449"/>
      <c r="H388" s="449"/>
    </row>
    <row r="389" ht="15.75" customHeight="1">
      <c r="B389" s="449"/>
      <c r="C389" s="449"/>
      <c r="D389" s="449"/>
      <c r="E389" s="449"/>
      <c r="F389" s="449"/>
      <c r="G389" s="449"/>
      <c r="H389" s="449"/>
    </row>
    <row r="390" ht="15.75" customHeight="1">
      <c r="B390" s="449"/>
      <c r="C390" s="449"/>
      <c r="D390" s="449"/>
      <c r="E390" s="449"/>
      <c r="F390" s="449"/>
      <c r="G390" s="449"/>
      <c r="H390" s="449"/>
    </row>
    <row r="391" ht="15.75" customHeight="1">
      <c r="B391" s="449"/>
      <c r="C391" s="449"/>
      <c r="D391" s="449"/>
      <c r="E391" s="449"/>
      <c r="F391" s="449"/>
      <c r="G391" s="449"/>
      <c r="H391" s="449"/>
    </row>
    <row r="392" ht="15.75" customHeight="1">
      <c r="B392" s="449"/>
      <c r="C392" s="449"/>
      <c r="D392" s="449"/>
      <c r="E392" s="449"/>
      <c r="F392" s="449"/>
      <c r="G392" s="449"/>
      <c r="H392" s="449"/>
    </row>
    <row r="393" ht="15.75" customHeight="1">
      <c r="B393" s="449"/>
      <c r="C393" s="449"/>
      <c r="D393" s="449"/>
      <c r="E393" s="449"/>
      <c r="F393" s="449"/>
      <c r="G393" s="449"/>
      <c r="H393" s="449"/>
    </row>
    <row r="394" ht="15.75" customHeight="1">
      <c r="B394" s="449"/>
      <c r="C394" s="449"/>
      <c r="D394" s="449"/>
      <c r="E394" s="449"/>
      <c r="F394" s="449"/>
      <c r="G394" s="449"/>
      <c r="H394" s="449"/>
    </row>
    <row r="395" ht="15.75" customHeight="1">
      <c r="B395" s="449"/>
      <c r="C395" s="449"/>
      <c r="D395" s="449"/>
      <c r="E395" s="449"/>
      <c r="F395" s="449"/>
      <c r="G395" s="449"/>
      <c r="H395" s="449"/>
    </row>
    <row r="396" ht="15.75" customHeight="1">
      <c r="B396" s="449"/>
      <c r="C396" s="449"/>
      <c r="D396" s="449"/>
      <c r="E396" s="449"/>
      <c r="F396" s="449"/>
      <c r="G396" s="449"/>
      <c r="H396" s="449"/>
    </row>
    <row r="397" ht="15.75" customHeight="1">
      <c r="B397" s="449"/>
      <c r="C397" s="449"/>
      <c r="D397" s="449"/>
      <c r="E397" s="449"/>
      <c r="F397" s="449"/>
      <c r="G397" s="449"/>
      <c r="H397" s="449"/>
    </row>
    <row r="398" ht="15.75" customHeight="1">
      <c r="B398" s="449"/>
      <c r="C398" s="449"/>
      <c r="D398" s="449"/>
      <c r="E398" s="449"/>
      <c r="F398" s="449"/>
      <c r="G398" s="449"/>
      <c r="H398" s="449"/>
    </row>
    <row r="399" ht="15.75" customHeight="1">
      <c r="B399" s="449"/>
      <c r="C399" s="449"/>
      <c r="D399" s="449"/>
      <c r="E399" s="449"/>
      <c r="F399" s="449"/>
      <c r="G399" s="449"/>
      <c r="H399" s="449"/>
    </row>
    <row r="400" ht="15.75" customHeight="1">
      <c r="B400" s="449"/>
      <c r="C400" s="449"/>
      <c r="D400" s="449"/>
      <c r="E400" s="449"/>
      <c r="F400" s="449"/>
      <c r="G400" s="449"/>
      <c r="H400" s="449"/>
    </row>
    <row r="401" ht="15.75" customHeight="1">
      <c r="B401" s="449"/>
      <c r="C401" s="449"/>
      <c r="D401" s="449"/>
      <c r="E401" s="449"/>
      <c r="F401" s="449"/>
      <c r="G401" s="449"/>
      <c r="H401" s="449"/>
    </row>
    <row r="402" ht="15.75" customHeight="1">
      <c r="B402" s="449"/>
      <c r="C402" s="449"/>
      <c r="D402" s="449"/>
      <c r="E402" s="449"/>
      <c r="F402" s="449"/>
      <c r="G402" s="449"/>
      <c r="H402" s="449"/>
    </row>
    <row r="403" ht="15.75" customHeight="1">
      <c r="B403" s="449"/>
      <c r="C403" s="449"/>
      <c r="D403" s="449"/>
      <c r="E403" s="449"/>
      <c r="F403" s="449"/>
      <c r="G403" s="449"/>
      <c r="H403" s="449"/>
    </row>
    <row r="404" ht="15.75" customHeight="1">
      <c r="B404" s="449"/>
      <c r="C404" s="449"/>
      <c r="D404" s="449"/>
      <c r="E404" s="449"/>
      <c r="F404" s="449"/>
      <c r="G404" s="449"/>
      <c r="H404" s="449"/>
    </row>
    <row r="405" ht="15.75" customHeight="1">
      <c r="B405" s="449"/>
      <c r="C405" s="449"/>
      <c r="D405" s="449"/>
      <c r="E405" s="449"/>
      <c r="F405" s="449"/>
      <c r="G405" s="449"/>
      <c r="H405" s="449"/>
    </row>
    <row r="406" ht="15.75" customHeight="1">
      <c r="B406" s="449"/>
      <c r="C406" s="449"/>
      <c r="D406" s="449"/>
      <c r="E406" s="449"/>
      <c r="F406" s="449"/>
      <c r="G406" s="449"/>
      <c r="H406" s="449"/>
    </row>
    <row r="407" ht="15.75" customHeight="1">
      <c r="B407" s="449"/>
      <c r="C407" s="449"/>
      <c r="D407" s="449"/>
      <c r="E407" s="449"/>
      <c r="F407" s="449"/>
      <c r="G407" s="449"/>
      <c r="H407" s="449"/>
    </row>
    <row r="408" ht="15.75" customHeight="1">
      <c r="B408" s="449"/>
      <c r="C408" s="449"/>
      <c r="D408" s="449"/>
      <c r="E408" s="449"/>
      <c r="F408" s="449"/>
      <c r="G408" s="449"/>
      <c r="H408" s="449"/>
    </row>
    <row r="409" ht="15.75" customHeight="1">
      <c r="B409" s="449"/>
      <c r="C409" s="449"/>
      <c r="D409" s="449"/>
      <c r="E409" s="449"/>
      <c r="F409" s="449"/>
      <c r="G409" s="449"/>
      <c r="H409" s="449"/>
    </row>
    <row r="410" ht="15.75" customHeight="1">
      <c r="B410" s="449"/>
      <c r="C410" s="449"/>
      <c r="D410" s="449"/>
      <c r="E410" s="449"/>
      <c r="F410" s="449"/>
      <c r="G410" s="449"/>
      <c r="H410" s="449"/>
    </row>
    <row r="411" ht="15.75" customHeight="1">
      <c r="B411" s="449"/>
      <c r="C411" s="449"/>
      <c r="D411" s="449"/>
      <c r="E411" s="449"/>
      <c r="F411" s="449"/>
      <c r="G411" s="449"/>
      <c r="H411" s="449"/>
    </row>
    <row r="412" ht="15.75" customHeight="1">
      <c r="B412" s="449"/>
      <c r="C412" s="449"/>
      <c r="D412" s="449"/>
      <c r="E412" s="449"/>
      <c r="F412" s="449"/>
      <c r="G412" s="449"/>
      <c r="H412" s="449"/>
    </row>
    <row r="413" ht="15.75" customHeight="1">
      <c r="B413" s="449"/>
      <c r="C413" s="449"/>
      <c r="D413" s="449"/>
      <c r="E413" s="449"/>
      <c r="F413" s="449"/>
      <c r="G413" s="449"/>
      <c r="H413" s="449"/>
    </row>
    <row r="414" ht="15.75" customHeight="1">
      <c r="B414" s="449"/>
      <c r="C414" s="449"/>
      <c r="D414" s="449"/>
      <c r="E414" s="449"/>
      <c r="F414" s="449"/>
      <c r="G414" s="449"/>
      <c r="H414" s="449"/>
    </row>
    <row r="415" ht="15.75" customHeight="1">
      <c r="B415" s="449"/>
      <c r="C415" s="449"/>
      <c r="D415" s="449"/>
      <c r="E415" s="449"/>
      <c r="F415" s="449"/>
      <c r="G415" s="449"/>
      <c r="H415" s="449"/>
    </row>
    <row r="416" ht="15.75" customHeight="1">
      <c r="B416" s="449"/>
      <c r="C416" s="449"/>
      <c r="D416" s="449"/>
      <c r="E416" s="449"/>
      <c r="F416" s="449"/>
      <c r="G416" s="449"/>
      <c r="H416" s="449"/>
    </row>
    <row r="417" ht="15.75" customHeight="1">
      <c r="B417" s="449"/>
      <c r="C417" s="449"/>
      <c r="D417" s="449"/>
      <c r="E417" s="449"/>
      <c r="F417" s="449"/>
      <c r="G417" s="449"/>
      <c r="H417" s="449"/>
    </row>
    <row r="418" ht="15.75" customHeight="1">
      <c r="B418" s="449"/>
      <c r="C418" s="449"/>
      <c r="D418" s="449"/>
      <c r="E418" s="449"/>
      <c r="F418" s="449"/>
      <c r="G418" s="449"/>
      <c r="H418" s="449"/>
    </row>
    <row r="419" ht="15.75" customHeight="1">
      <c r="B419" s="449"/>
      <c r="C419" s="449"/>
      <c r="D419" s="449"/>
      <c r="E419" s="449"/>
      <c r="F419" s="449"/>
      <c r="G419" s="449"/>
      <c r="H419" s="449"/>
    </row>
    <row r="420" ht="15.75" customHeight="1">
      <c r="B420" s="449"/>
      <c r="C420" s="449"/>
      <c r="D420" s="449"/>
      <c r="E420" s="449"/>
      <c r="F420" s="449"/>
      <c r="G420" s="449"/>
      <c r="H420" s="449"/>
    </row>
    <row r="421" ht="15.75" customHeight="1">
      <c r="B421" s="449"/>
      <c r="C421" s="449"/>
      <c r="D421" s="449"/>
      <c r="E421" s="449"/>
      <c r="F421" s="449"/>
      <c r="G421" s="449"/>
      <c r="H421" s="449"/>
    </row>
    <row r="422" ht="15.75" customHeight="1">
      <c r="B422" s="449"/>
      <c r="C422" s="449"/>
      <c r="D422" s="449"/>
      <c r="E422" s="449"/>
      <c r="F422" s="449"/>
      <c r="G422" s="449"/>
      <c r="H422" s="449"/>
    </row>
    <row r="423" ht="15.75" customHeight="1">
      <c r="B423" s="449"/>
      <c r="C423" s="449"/>
      <c r="D423" s="449"/>
      <c r="E423" s="449"/>
      <c r="F423" s="449"/>
      <c r="G423" s="449"/>
      <c r="H423" s="449"/>
    </row>
    <row r="424" ht="15.75" customHeight="1">
      <c r="B424" s="449"/>
      <c r="C424" s="449"/>
      <c r="D424" s="449"/>
      <c r="E424" s="449"/>
      <c r="F424" s="449"/>
      <c r="G424" s="449"/>
      <c r="H424" s="449"/>
    </row>
    <row r="425" ht="15.75" customHeight="1">
      <c r="B425" s="449"/>
      <c r="C425" s="449"/>
      <c r="D425" s="449"/>
      <c r="E425" s="449"/>
      <c r="F425" s="449"/>
      <c r="G425" s="449"/>
      <c r="H425" s="449"/>
    </row>
    <row r="426" ht="15.75" customHeight="1">
      <c r="B426" s="449"/>
      <c r="C426" s="449"/>
      <c r="D426" s="449"/>
      <c r="E426" s="449"/>
      <c r="F426" s="449"/>
      <c r="G426" s="449"/>
      <c r="H426" s="449"/>
    </row>
    <row r="427" ht="15.75" customHeight="1">
      <c r="B427" s="449"/>
      <c r="C427" s="449"/>
      <c r="D427" s="449"/>
      <c r="E427" s="449"/>
      <c r="F427" s="449"/>
      <c r="G427" s="449"/>
      <c r="H427" s="449"/>
    </row>
    <row r="428" ht="15.75" customHeight="1">
      <c r="B428" s="449"/>
      <c r="C428" s="449"/>
      <c r="D428" s="449"/>
      <c r="E428" s="449"/>
      <c r="F428" s="449"/>
      <c r="G428" s="449"/>
      <c r="H428" s="449"/>
    </row>
    <row r="429" ht="15.75" customHeight="1">
      <c r="B429" s="449"/>
      <c r="C429" s="449"/>
      <c r="D429" s="449"/>
      <c r="E429" s="449"/>
      <c r="F429" s="449"/>
      <c r="G429" s="449"/>
      <c r="H429" s="449"/>
    </row>
    <row r="430" ht="15.75" customHeight="1">
      <c r="B430" s="449"/>
      <c r="C430" s="449"/>
      <c r="D430" s="449"/>
      <c r="E430" s="449"/>
      <c r="F430" s="449"/>
      <c r="G430" s="449"/>
      <c r="H430" s="449"/>
    </row>
    <row r="431" ht="15.75" customHeight="1">
      <c r="B431" s="449"/>
      <c r="C431" s="449"/>
      <c r="D431" s="449"/>
      <c r="E431" s="449"/>
      <c r="F431" s="449"/>
      <c r="G431" s="449"/>
      <c r="H431" s="449"/>
    </row>
    <row r="432" ht="15.75" customHeight="1">
      <c r="B432" s="449"/>
      <c r="C432" s="449"/>
      <c r="D432" s="449"/>
      <c r="E432" s="449"/>
      <c r="F432" s="449"/>
      <c r="G432" s="449"/>
      <c r="H432" s="449"/>
    </row>
    <row r="433" ht="15.75" customHeight="1">
      <c r="B433" s="449"/>
      <c r="C433" s="449"/>
      <c r="D433" s="449"/>
      <c r="E433" s="449"/>
      <c r="F433" s="449"/>
      <c r="G433" s="449"/>
      <c r="H433" s="449"/>
    </row>
    <row r="434" ht="15.75" customHeight="1">
      <c r="B434" s="449"/>
      <c r="C434" s="449"/>
      <c r="D434" s="449"/>
      <c r="E434" s="449"/>
      <c r="F434" s="449"/>
      <c r="G434" s="449"/>
      <c r="H434" s="449"/>
    </row>
    <row r="435" ht="15.75" customHeight="1">
      <c r="B435" s="449"/>
      <c r="C435" s="449"/>
      <c r="D435" s="449"/>
      <c r="E435" s="449"/>
      <c r="F435" s="449"/>
      <c r="G435" s="449"/>
      <c r="H435" s="449"/>
    </row>
    <row r="436" ht="15.75" customHeight="1">
      <c r="B436" s="449"/>
      <c r="C436" s="449"/>
      <c r="D436" s="449"/>
      <c r="E436" s="449"/>
      <c r="F436" s="449"/>
      <c r="G436" s="449"/>
      <c r="H436" s="449"/>
    </row>
    <row r="437" ht="15.75" customHeight="1">
      <c r="B437" s="449"/>
      <c r="C437" s="449"/>
      <c r="D437" s="449"/>
      <c r="E437" s="449"/>
      <c r="F437" s="449"/>
      <c r="G437" s="449"/>
      <c r="H437" s="449"/>
    </row>
    <row r="438" ht="15.75" customHeight="1">
      <c r="B438" s="449"/>
      <c r="C438" s="449"/>
      <c r="D438" s="449"/>
      <c r="E438" s="449"/>
      <c r="F438" s="449"/>
      <c r="G438" s="449"/>
      <c r="H438" s="449"/>
    </row>
    <row r="439" ht="15.75" customHeight="1">
      <c r="B439" s="449"/>
      <c r="C439" s="449"/>
      <c r="D439" s="449"/>
      <c r="E439" s="449"/>
      <c r="F439" s="449"/>
      <c r="G439" s="449"/>
      <c r="H439" s="449"/>
    </row>
    <row r="440" ht="15.75" customHeight="1">
      <c r="B440" s="449"/>
      <c r="C440" s="449"/>
      <c r="D440" s="449"/>
      <c r="E440" s="449"/>
      <c r="F440" s="449"/>
      <c r="G440" s="449"/>
      <c r="H440" s="449"/>
    </row>
    <row r="441" ht="15.75" customHeight="1">
      <c r="B441" s="449"/>
      <c r="C441" s="449"/>
      <c r="D441" s="449"/>
      <c r="E441" s="449"/>
      <c r="F441" s="449"/>
      <c r="G441" s="449"/>
      <c r="H441" s="449"/>
    </row>
    <row r="442" ht="15.75" customHeight="1">
      <c r="B442" s="449"/>
      <c r="C442" s="449"/>
      <c r="D442" s="449"/>
      <c r="E442" s="449"/>
      <c r="F442" s="449"/>
      <c r="G442" s="449"/>
      <c r="H442" s="449"/>
    </row>
    <row r="443" ht="15.75" customHeight="1">
      <c r="B443" s="449"/>
      <c r="C443" s="449"/>
      <c r="D443" s="449"/>
      <c r="E443" s="449"/>
      <c r="F443" s="449"/>
      <c r="G443" s="449"/>
      <c r="H443" s="449"/>
    </row>
    <row r="444" ht="15.75" customHeight="1">
      <c r="B444" s="449"/>
      <c r="C444" s="449"/>
      <c r="D444" s="449"/>
      <c r="E444" s="449"/>
      <c r="F444" s="449"/>
      <c r="G444" s="449"/>
      <c r="H444" s="449"/>
    </row>
    <row r="445" ht="15.75" customHeight="1">
      <c r="B445" s="449"/>
      <c r="C445" s="449"/>
      <c r="D445" s="449"/>
      <c r="E445" s="449"/>
      <c r="F445" s="449"/>
      <c r="G445" s="449"/>
      <c r="H445" s="449"/>
    </row>
    <row r="446" ht="15.75" customHeight="1">
      <c r="B446" s="449"/>
      <c r="C446" s="449"/>
      <c r="D446" s="449"/>
      <c r="E446" s="449"/>
      <c r="F446" s="449"/>
      <c r="G446" s="449"/>
      <c r="H446" s="449"/>
    </row>
    <row r="447" ht="15.75" customHeight="1">
      <c r="B447" s="449"/>
      <c r="C447" s="449"/>
      <c r="D447" s="449"/>
      <c r="E447" s="449"/>
      <c r="F447" s="449"/>
      <c r="G447" s="449"/>
      <c r="H447" s="449"/>
    </row>
    <row r="448" ht="15.75" customHeight="1">
      <c r="B448" s="449"/>
      <c r="C448" s="449"/>
      <c r="D448" s="449"/>
      <c r="E448" s="449"/>
      <c r="F448" s="449"/>
      <c r="G448" s="449"/>
      <c r="H448" s="449"/>
    </row>
    <row r="449" ht="15.75" customHeight="1">
      <c r="B449" s="449"/>
      <c r="C449" s="449"/>
      <c r="D449" s="449"/>
      <c r="E449" s="449"/>
      <c r="F449" s="449"/>
      <c r="G449" s="449"/>
      <c r="H449" s="449"/>
    </row>
    <row r="450" ht="15.75" customHeight="1">
      <c r="B450" s="449"/>
      <c r="C450" s="449"/>
      <c r="D450" s="449"/>
      <c r="E450" s="449"/>
      <c r="F450" s="449"/>
      <c r="G450" s="449"/>
      <c r="H450" s="449"/>
    </row>
    <row r="451" ht="15.75" customHeight="1">
      <c r="B451" s="449"/>
      <c r="C451" s="449"/>
      <c r="D451" s="449"/>
      <c r="E451" s="449"/>
      <c r="F451" s="449"/>
      <c r="G451" s="449"/>
      <c r="H451" s="449"/>
    </row>
    <row r="452" ht="15.75" customHeight="1">
      <c r="B452" s="449"/>
      <c r="C452" s="449"/>
      <c r="D452" s="449"/>
      <c r="E452" s="449"/>
      <c r="F452" s="449"/>
      <c r="G452" s="449"/>
      <c r="H452" s="449"/>
    </row>
    <row r="453" ht="15.75" customHeight="1">
      <c r="B453" s="449"/>
      <c r="C453" s="449"/>
      <c r="D453" s="449"/>
      <c r="E453" s="449"/>
      <c r="F453" s="449"/>
      <c r="G453" s="449"/>
      <c r="H453" s="449"/>
    </row>
    <row r="454" ht="15.75" customHeight="1">
      <c r="B454" s="449"/>
      <c r="C454" s="449"/>
      <c r="D454" s="449"/>
      <c r="E454" s="449"/>
      <c r="F454" s="449"/>
      <c r="G454" s="449"/>
      <c r="H454" s="449"/>
    </row>
    <row r="455" ht="15.75" customHeight="1">
      <c r="B455" s="449"/>
      <c r="C455" s="449"/>
      <c r="D455" s="449"/>
      <c r="E455" s="449"/>
      <c r="F455" s="449"/>
      <c r="G455" s="449"/>
      <c r="H455" s="449"/>
    </row>
    <row r="456" ht="15.75" customHeight="1">
      <c r="B456" s="449"/>
      <c r="C456" s="449"/>
      <c r="D456" s="449"/>
      <c r="E456" s="449"/>
      <c r="F456" s="449"/>
      <c r="G456" s="449"/>
      <c r="H456" s="449"/>
    </row>
    <row r="457" ht="15.75" customHeight="1">
      <c r="B457" s="449"/>
      <c r="C457" s="449"/>
      <c r="D457" s="449"/>
      <c r="E457" s="449"/>
      <c r="F457" s="449"/>
      <c r="G457" s="449"/>
      <c r="H457" s="449"/>
    </row>
    <row r="458" ht="15.75" customHeight="1">
      <c r="B458" s="449"/>
      <c r="C458" s="449"/>
      <c r="D458" s="449"/>
      <c r="E458" s="449"/>
      <c r="F458" s="449"/>
      <c r="G458" s="449"/>
      <c r="H458" s="449"/>
    </row>
    <row r="459" ht="15.75" customHeight="1">
      <c r="B459" s="449"/>
      <c r="C459" s="449"/>
      <c r="D459" s="449"/>
      <c r="E459" s="449"/>
      <c r="F459" s="449"/>
      <c r="G459" s="449"/>
      <c r="H459" s="449"/>
    </row>
    <row r="460" ht="15.75" customHeight="1">
      <c r="B460" s="449"/>
      <c r="C460" s="449"/>
      <c r="D460" s="449"/>
      <c r="E460" s="449"/>
      <c r="F460" s="449"/>
      <c r="G460" s="449"/>
      <c r="H460" s="449"/>
    </row>
    <row r="461" ht="15.75" customHeight="1">
      <c r="B461" s="449"/>
      <c r="C461" s="449"/>
      <c r="D461" s="449"/>
      <c r="E461" s="449"/>
      <c r="F461" s="449"/>
      <c r="G461" s="449"/>
      <c r="H461" s="449"/>
    </row>
    <row r="462" ht="15.75" customHeight="1">
      <c r="B462" s="449"/>
      <c r="C462" s="449"/>
      <c r="D462" s="449"/>
      <c r="E462" s="449"/>
      <c r="F462" s="449"/>
      <c r="G462" s="449"/>
      <c r="H462" s="449"/>
    </row>
    <row r="463" ht="15.75" customHeight="1">
      <c r="B463" s="449"/>
      <c r="C463" s="449"/>
      <c r="D463" s="449"/>
      <c r="E463" s="449"/>
      <c r="F463" s="449"/>
      <c r="G463" s="449"/>
      <c r="H463" s="449"/>
    </row>
    <row r="464" ht="15.75" customHeight="1">
      <c r="B464" s="449"/>
      <c r="C464" s="449"/>
      <c r="D464" s="449"/>
      <c r="E464" s="449"/>
      <c r="F464" s="449"/>
      <c r="G464" s="449"/>
      <c r="H464" s="449"/>
    </row>
    <row r="465" ht="15.75" customHeight="1">
      <c r="B465" s="449"/>
      <c r="C465" s="449"/>
      <c r="D465" s="449"/>
      <c r="E465" s="449"/>
      <c r="F465" s="449"/>
      <c r="G465" s="449"/>
      <c r="H465" s="449"/>
    </row>
    <row r="466" ht="15.75" customHeight="1">
      <c r="B466" s="449"/>
      <c r="C466" s="449"/>
      <c r="D466" s="449"/>
      <c r="E466" s="449"/>
      <c r="F466" s="449"/>
      <c r="G466" s="449"/>
      <c r="H466" s="449"/>
    </row>
    <row r="467" ht="15.75" customHeight="1">
      <c r="B467" s="449"/>
      <c r="C467" s="449"/>
      <c r="D467" s="449"/>
      <c r="E467" s="449"/>
      <c r="F467" s="449"/>
      <c r="G467" s="449"/>
      <c r="H467" s="449"/>
    </row>
    <row r="468" ht="15.75" customHeight="1">
      <c r="B468" s="449"/>
      <c r="C468" s="449"/>
      <c r="D468" s="449"/>
      <c r="E468" s="449"/>
      <c r="F468" s="449"/>
      <c r="G468" s="449"/>
      <c r="H468" s="449"/>
    </row>
    <row r="469" ht="15.75" customHeight="1">
      <c r="B469" s="449"/>
      <c r="C469" s="449"/>
      <c r="D469" s="449"/>
      <c r="E469" s="449"/>
      <c r="F469" s="449"/>
      <c r="G469" s="449"/>
      <c r="H469" s="449"/>
    </row>
    <row r="470" ht="15.75" customHeight="1">
      <c r="B470" s="449"/>
      <c r="C470" s="449"/>
      <c r="D470" s="449"/>
      <c r="E470" s="449"/>
      <c r="F470" s="449"/>
      <c r="G470" s="449"/>
      <c r="H470" s="449"/>
    </row>
    <row r="471" ht="15.75" customHeight="1">
      <c r="B471" s="449"/>
      <c r="C471" s="449"/>
      <c r="D471" s="449"/>
      <c r="E471" s="449"/>
      <c r="F471" s="449"/>
      <c r="G471" s="449"/>
      <c r="H471" s="449"/>
    </row>
    <row r="472" ht="15.75" customHeight="1">
      <c r="B472" s="449"/>
      <c r="C472" s="449"/>
      <c r="D472" s="449"/>
      <c r="E472" s="449"/>
      <c r="F472" s="449"/>
      <c r="G472" s="449"/>
      <c r="H472" s="449"/>
    </row>
    <row r="473" ht="15.75" customHeight="1">
      <c r="B473" s="449"/>
      <c r="C473" s="449"/>
      <c r="D473" s="449"/>
      <c r="E473" s="449"/>
      <c r="F473" s="449"/>
      <c r="G473" s="449"/>
      <c r="H473" s="449"/>
    </row>
    <row r="474" ht="15.75" customHeight="1">
      <c r="B474" s="449"/>
      <c r="C474" s="449"/>
      <c r="D474" s="449"/>
      <c r="E474" s="449"/>
      <c r="F474" s="449"/>
      <c r="G474" s="449"/>
      <c r="H474" s="449"/>
    </row>
    <row r="475" ht="15.75" customHeight="1">
      <c r="B475" s="449"/>
      <c r="C475" s="449"/>
      <c r="D475" s="449"/>
      <c r="E475" s="449"/>
      <c r="F475" s="449"/>
      <c r="G475" s="449"/>
      <c r="H475" s="449"/>
    </row>
    <row r="476" ht="15.75" customHeight="1">
      <c r="B476" s="449"/>
      <c r="C476" s="449"/>
      <c r="D476" s="449"/>
      <c r="E476" s="449"/>
      <c r="F476" s="449"/>
      <c r="G476" s="449"/>
      <c r="H476" s="449"/>
    </row>
    <row r="477" ht="15.75" customHeight="1">
      <c r="B477" s="449"/>
      <c r="C477" s="449"/>
      <c r="D477" s="449"/>
      <c r="E477" s="449"/>
      <c r="F477" s="449"/>
      <c r="G477" s="449"/>
      <c r="H477" s="449"/>
    </row>
    <row r="478" ht="15.75" customHeight="1">
      <c r="B478" s="449"/>
      <c r="C478" s="449"/>
      <c r="D478" s="449"/>
      <c r="E478" s="449"/>
      <c r="F478" s="449"/>
      <c r="G478" s="449"/>
      <c r="H478" s="449"/>
    </row>
    <row r="479" ht="15.75" customHeight="1">
      <c r="B479" s="449"/>
      <c r="C479" s="449"/>
      <c r="D479" s="449"/>
      <c r="E479" s="449"/>
      <c r="F479" s="449"/>
      <c r="G479" s="449"/>
      <c r="H479" s="449"/>
    </row>
    <row r="480" ht="15.75" customHeight="1">
      <c r="B480" s="449"/>
      <c r="C480" s="449"/>
      <c r="D480" s="449"/>
      <c r="E480" s="449"/>
      <c r="F480" s="449"/>
      <c r="G480" s="449"/>
      <c r="H480" s="449"/>
    </row>
    <row r="481" ht="15.75" customHeight="1">
      <c r="B481" s="449"/>
      <c r="C481" s="449"/>
      <c r="D481" s="449"/>
      <c r="E481" s="449"/>
      <c r="F481" s="449"/>
      <c r="G481" s="449"/>
      <c r="H481" s="449"/>
    </row>
    <row r="482" ht="15.75" customHeight="1">
      <c r="B482" s="449"/>
      <c r="C482" s="449"/>
      <c r="D482" s="449"/>
      <c r="E482" s="449"/>
      <c r="F482" s="449"/>
      <c r="G482" s="449"/>
      <c r="H482" s="449"/>
    </row>
    <row r="483" ht="15.75" customHeight="1">
      <c r="B483" s="449"/>
      <c r="C483" s="449"/>
      <c r="D483" s="449"/>
      <c r="E483" s="449"/>
      <c r="F483" s="449"/>
      <c r="G483" s="449"/>
      <c r="H483" s="449"/>
    </row>
    <row r="484" ht="15.75" customHeight="1">
      <c r="B484" s="449"/>
      <c r="C484" s="449"/>
      <c r="D484" s="449"/>
      <c r="E484" s="449"/>
      <c r="F484" s="449"/>
      <c r="G484" s="449"/>
      <c r="H484" s="449"/>
    </row>
    <row r="485" ht="15.75" customHeight="1">
      <c r="B485" s="449"/>
      <c r="C485" s="449"/>
      <c r="D485" s="449"/>
      <c r="E485" s="449"/>
      <c r="F485" s="449"/>
      <c r="G485" s="449"/>
      <c r="H485" s="449"/>
    </row>
    <row r="486" ht="15.75" customHeight="1">
      <c r="B486" s="449"/>
      <c r="C486" s="449"/>
      <c r="D486" s="449"/>
      <c r="E486" s="449"/>
      <c r="F486" s="449"/>
      <c r="G486" s="449"/>
      <c r="H486" s="449"/>
    </row>
    <row r="487" ht="15.75" customHeight="1">
      <c r="B487" s="449"/>
      <c r="C487" s="449"/>
      <c r="D487" s="449"/>
      <c r="E487" s="449"/>
      <c r="F487" s="449"/>
      <c r="G487" s="449"/>
      <c r="H487" s="449"/>
    </row>
    <row r="488" ht="15.75" customHeight="1">
      <c r="B488" s="449"/>
      <c r="C488" s="449"/>
      <c r="D488" s="449"/>
      <c r="E488" s="449"/>
      <c r="F488" s="449"/>
      <c r="G488" s="449"/>
      <c r="H488" s="449"/>
    </row>
    <row r="489" ht="15.75" customHeight="1">
      <c r="B489" s="449"/>
      <c r="C489" s="449"/>
      <c r="D489" s="449"/>
      <c r="E489" s="449"/>
      <c r="F489" s="449"/>
      <c r="G489" s="449"/>
      <c r="H489" s="449"/>
    </row>
    <row r="490" ht="15.75" customHeight="1">
      <c r="B490" s="449"/>
      <c r="C490" s="449"/>
      <c r="D490" s="449"/>
      <c r="E490" s="449"/>
      <c r="F490" s="449"/>
      <c r="G490" s="449"/>
      <c r="H490" s="449"/>
    </row>
    <row r="491" ht="15.75" customHeight="1">
      <c r="B491" s="449"/>
      <c r="C491" s="449"/>
      <c r="D491" s="449"/>
      <c r="E491" s="449"/>
      <c r="F491" s="449"/>
      <c r="G491" s="449"/>
      <c r="H491" s="449"/>
    </row>
    <row r="492" ht="15.75" customHeight="1">
      <c r="B492" s="449"/>
      <c r="C492" s="449"/>
      <c r="D492" s="449"/>
      <c r="E492" s="449"/>
      <c r="F492" s="449"/>
      <c r="G492" s="449"/>
      <c r="H492" s="449"/>
    </row>
    <row r="493" ht="15.75" customHeight="1">
      <c r="B493" s="449"/>
      <c r="C493" s="449"/>
      <c r="D493" s="449"/>
      <c r="E493" s="449"/>
      <c r="F493" s="449"/>
      <c r="G493" s="449"/>
      <c r="H493" s="449"/>
    </row>
    <row r="494" ht="15.75" customHeight="1">
      <c r="B494" s="449"/>
      <c r="C494" s="449"/>
      <c r="D494" s="449"/>
      <c r="E494" s="449"/>
      <c r="F494" s="449"/>
      <c r="G494" s="449"/>
      <c r="H494" s="449"/>
    </row>
    <row r="495" ht="15.75" customHeight="1">
      <c r="B495" s="449"/>
      <c r="C495" s="449"/>
      <c r="D495" s="449"/>
      <c r="E495" s="449"/>
      <c r="F495" s="449"/>
      <c r="G495" s="449"/>
      <c r="H495" s="449"/>
    </row>
    <row r="496" ht="15.75" customHeight="1">
      <c r="B496" s="449"/>
      <c r="C496" s="449"/>
      <c r="D496" s="449"/>
      <c r="E496" s="449"/>
      <c r="F496" s="449"/>
      <c r="G496" s="449"/>
      <c r="H496" s="449"/>
    </row>
    <row r="497" ht="15.75" customHeight="1">
      <c r="B497" s="449"/>
      <c r="C497" s="449"/>
      <c r="D497" s="449"/>
      <c r="E497" s="449"/>
      <c r="F497" s="449"/>
      <c r="G497" s="449"/>
      <c r="H497" s="449"/>
    </row>
    <row r="498" ht="15.75" customHeight="1">
      <c r="B498" s="449"/>
      <c r="C498" s="449"/>
      <c r="D498" s="449"/>
      <c r="E498" s="449"/>
      <c r="F498" s="449"/>
      <c r="G498" s="449"/>
      <c r="H498" s="449"/>
    </row>
    <row r="499" ht="15.75" customHeight="1">
      <c r="B499" s="449"/>
      <c r="C499" s="449"/>
      <c r="D499" s="449"/>
      <c r="E499" s="449"/>
      <c r="F499" s="449"/>
      <c r="G499" s="449"/>
      <c r="H499" s="449"/>
    </row>
    <row r="500" ht="15.75" customHeight="1">
      <c r="B500" s="449"/>
      <c r="C500" s="449"/>
      <c r="D500" s="449"/>
      <c r="E500" s="449"/>
      <c r="F500" s="449"/>
      <c r="G500" s="449"/>
      <c r="H500" s="449"/>
    </row>
    <row r="501" ht="15.75" customHeight="1">
      <c r="B501" s="449"/>
      <c r="C501" s="449"/>
      <c r="D501" s="449"/>
      <c r="E501" s="449"/>
      <c r="F501" s="449"/>
      <c r="G501" s="449"/>
      <c r="H501" s="449"/>
    </row>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0"/>
    <col customWidth="1" min="2" max="2" width="16.25"/>
    <col customWidth="1" min="3" max="3" width="14.25"/>
    <col customWidth="1" min="4" max="4" width="30.75"/>
    <col customWidth="1" min="5" max="5" width="25.75"/>
    <col customWidth="1" min="6" max="6" width="11.0"/>
    <col customWidth="1" min="7" max="7" width="31.0"/>
    <col customWidth="1" min="8" max="8" width="22.63"/>
    <col customWidth="1" min="9" max="9" width="22.5"/>
    <col customWidth="1" min="11" max="11" width="25.63"/>
  </cols>
  <sheetData>
    <row r="1" ht="15.75" customHeight="1">
      <c r="A1" s="47" t="s">
        <v>3696</v>
      </c>
      <c r="B1" s="47" t="s">
        <v>3697</v>
      </c>
      <c r="C1" s="47" t="s">
        <v>3565</v>
      </c>
      <c r="D1" s="47" t="s">
        <v>3698</v>
      </c>
      <c r="E1" s="47" t="s">
        <v>3699</v>
      </c>
      <c r="F1" s="47" t="s">
        <v>3700</v>
      </c>
      <c r="G1" s="47" t="s">
        <v>3701</v>
      </c>
      <c r="H1" s="47" t="s">
        <v>3702</v>
      </c>
      <c r="I1" s="47" t="s">
        <v>3703</v>
      </c>
      <c r="J1" s="47"/>
      <c r="K1" s="47"/>
      <c r="L1" s="450" t="s">
        <v>3704</v>
      </c>
      <c r="M1" s="450" t="s">
        <v>3705</v>
      </c>
      <c r="N1" s="450" t="s">
        <v>3415</v>
      </c>
    </row>
    <row r="2" ht="15.75" customHeight="1">
      <c r="A2" s="47" t="s">
        <v>3706</v>
      </c>
      <c r="B2" s="47" t="s">
        <v>3529</v>
      </c>
      <c r="C2" s="47" t="s">
        <v>3707</v>
      </c>
      <c r="D2" s="47" t="s">
        <v>3708</v>
      </c>
      <c r="E2" s="47" t="s">
        <v>3709</v>
      </c>
      <c r="F2" s="47" t="s">
        <v>3710</v>
      </c>
      <c r="G2" s="47" t="s">
        <v>3711</v>
      </c>
      <c r="H2" s="47" t="s">
        <v>3712</v>
      </c>
      <c r="I2" s="47" t="s">
        <v>3713</v>
      </c>
      <c r="J2" s="47"/>
      <c r="K2" s="47"/>
      <c r="L2" s="450"/>
      <c r="M2" s="450"/>
      <c r="N2" s="450"/>
    </row>
    <row r="3" ht="15.75" customHeight="1">
      <c r="A3" s="47" t="s">
        <v>3447</v>
      </c>
      <c r="B3" s="47" t="s">
        <v>3714</v>
      </c>
      <c r="C3" s="47" t="s">
        <v>3303</v>
      </c>
      <c r="D3" s="47" t="s">
        <v>3715</v>
      </c>
      <c r="E3" s="47" t="s">
        <v>3716</v>
      </c>
      <c r="F3" s="47" t="s">
        <v>3717</v>
      </c>
      <c r="G3" s="47" t="s">
        <v>3718</v>
      </c>
      <c r="H3" s="47" t="s">
        <v>3345</v>
      </c>
      <c r="I3" s="47" t="s">
        <v>3719</v>
      </c>
      <c r="J3" s="47"/>
      <c r="K3" s="451" t="s">
        <v>3720</v>
      </c>
      <c r="L3" s="450"/>
      <c r="M3" s="450"/>
      <c r="N3" s="450"/>
    </row>
    <row r="4" ht="15.75" customHeight="1">
      <c r="A4" s="47" t="s">
        <v>3222</v>
      </c>
      <c r="B4" s="47" t="s">
        <v>3721</v>
      </c>
      <c r="C4" s="47" t="s">
        <v>3305</v>
      </c>
      <c r="D4" s="47" t="s">
        <v>3722</v>
      </c>
      <c r="E4" s="47" t="s">
        <v>3723</v>
      </c>
      <c r="F4" s="47" t="s">
        <v>3724</v>
      </c>
      <c r="G4" s="47" t="s">
        <v>3725</v>
      </c>
      <c r="H4" s="47" t="s">
        <v>3346</v>
      </c>
      <c r="I4" s="47" t="s">
        <v>3726</v>
      </c>
      <c r="J4" s="47"/>
      <c r="K4" s="47" t="s">
        <v>3727</v>
      </c>
      <c r="L4" s="450" t="s">
        <v>3728</v>
      </c>
      <c r="M4" s="450" t="s">
        <v>3728</v>
      </c>
      <c r="N4" s="450" t="s">
        <v>3728</v>
      </c>
    </row>
    <row r="5" ht="15.75" customHeight="1">
      <c r="A5" s="47" t="s">
        <v>3461</v>
      </c>
      <c r="B5" s="47" t="s">
        <v>3729</v>
      </c>
      <c r="C5" s="47" t="s">
        <v>3730</v>
      </c>
      <c r="D5" s="47" t="s">
        <v>3731</v>
      </c>
      <c r="E5" s="47" t="s">
        <v>3732</v>
      </c>
      <c r="F5" s="47" t="s">
        <v>3733</v>
      </c>
      <c r="G5" s="47" t="s">
        <v>3734</v>
      </c>
      <c r="H5" s="47" t="s">
        <v>3735</v>
      </c>
      <c r="I5" s="47"/>
      <c r="J5" s="47"/>
      <c r="K5" s="47" t="s">
        <v>3736</v>
      </c>
      <c r="L5" s="450" t="s">
        <v>3728</v>
      </c>
      <c r="M5" s="450" t="s">
        <v>3728</v>
      </c>
      <c r="N5" s="450" t="s">
        <v>3728</v>
      </c>
    </row>
    <row r="6" ht="15.75" customHeight="1">
      <c r="A6" s="47" t="s">
        <v>3737</v>
      </c>
      <c r="B6" s="47" t="s">
        <v>3738</v>
      </c>
      <c r="C6" s="47" t="s">
        <v>3586</v>
      </c>
      <c r="D6" s="47" t="s">
        <v>3498</v>
      </c>
      <c r="E6" s="47" t="s">
        <v>3739</v>
      </c>
      <c r="F6" s="47"/>
      <c r="G6" s="47" t="s">
        <v>3740</v>
      </c>
      <c r="H6" s="47" t="s">
        <v>3741</v>
      </c>
      <c r="I6" s="47"/>
      <c r="J6" s="47"/>
      <c r="K6" s="47"/>
      <c r="L6" s="450"/>
      <c r="M6" s="450"/>
      <c r="N6" s="450"/>
    </row>
    <row r="7" ht="15.75" customHeight="1">
      <c r="A7" s="47" t="s">
        <v>3742</v>
      </c>
      <c r="B7" s="47"/>
      <c r="C7" s="47" t="s">
        <v>3743</v>
      </c>
      <c r="D7" s="47" t="s">
        <v>3744</v>
      </c>
      <c r="E7" s="47"/>
      <c r="F7" s="47"/>
      <c r="G7" s="47" t="s">
        <v>3745</v>
      </c>
      <c r="H7" s="47"/>
      <c r="I7" s="47"/>
      <c r="J7" s="47"/>
      <c r="K7" s="451" t="s">
        <v>3489</v>
      </c>
      <c r="L7" s="450"/>
      <c r="M7" s="450"/>
      <c r="N7" s="450"/>
    </row>
    <row r="8" ht="15.75" customHeight="1">
      <c r="A8" s="47" t="s">
        <v>3544</v>
      </c>
      <c r="B8" s="47"/>
      <c r="C8" s="47" t="s">
        <v>3746</v>
      </c>
      <c r="D8" s="47" t="s">
        <v>3747</v>
      </c>
      <c r="E8" s="47"/>
      <c r="F8" s="47"/>
      <c r="G8" s="47" t="s">
        <v>3748</v>
      </c>
      <c r="H8" s="47"/>
      <c r="I8" s="47"/>
      <c r="J8" s="47"/>
      <c r="K8" s="47" t="s">
        <v>3722</v>
      </c>
      <c r="L8" s="450" t="s">
        <v>3728</v>
      </c>
      <c r="M8" s="450" t="s">
        <v>3728</v>
      </c>
      <c r="N8" s="450" t="s">
        <v>3728</v>
      </c>
    </row>
    <row r="9" ht="15.75" customHeight="1">
      <c r="A9" s="47" t="s">
        <v>3227</v>
      </c>
      <c r="B9" s="47"/>
      <c r="C9" s="47" t="s">
        <v>3749</v>
      </c>
      <c r="D9" s="47" t="s">
        <v>3509</v>
      </c>
      <c r="E9" s="47"/>
      <c r="F9" s="47"/>
      <c r="G9" s="47" t="s">
        <v>3235</v>
      </c>
      <c r="H9" s="47"/>
      <c r="I9" s="47"/>
      <c r="J9" s="47"/>
      <c r="K9" s="47" t="s">
        <v>3750</v>
      </c>
      <c r="L9" s="450" t="s">
        <v>3728</v>
      </c>
      <c r="M9" s="450" t="s">
        <v>3728</v>
      </c>
      <c r="N9" s="450" t="s">
        <v>3728</v>
      </c>
    </row>
    <row r="10" ht="15.75" customHeight="1">
      <c r="A10" s="47" t="s">
        <v>3751</v>
      </c>
      <c r="B10" s="47"/>
      <c r="C10" s="47" t="s">
        <v>3571</v>
      </c>
      <c r="D10" s="47" t="s">
        <v>3510</v>
      </c>
      <c r="E10" s="47"/>
      <c r="F10" s="47"/>
      <c r="G10" s="47" t="s">
        <v>3752</v>
      </c>
      <c r="H10" s="47"/>
      <c r="I10" s="47"/>
      <c r="J10" s="47"/>
      <c r="K10" s="47" t="s">
        <v>3506</v>
      </c>
      <c r="L10" s="450" t="s">
        <v>3728</v>
      </c>
      <c r="M10" s="450" t="s">
        <v>3728</v>
      </c>
      <c r="N10" s="450" t="s">
        <v>3728</v>
      </c>
    </row>
    <row r="11" ht="15.75" customHeight="1">
      <c r="A11" s="47" t="s">
        <v>3753</v>
      </c>
      <c r="B11" s="47"/>
      <c r="C11" s="47" t="s">
        <v>3754</v>
      </c>
      <c r="D11" s="47" t="s">
        <v>3506</v>
      </c>
      <c r="E11" s="47"/>
      <c r="F11" s="47"/>
      <c r="G11" s="47" t="s">
        <v>3755</v>
      </c>
      <c r="H11" s="47"/>
      <c r="I11" s="47"/>
      <c r="J11" s="47"/>
      <c r="K11" s="47" t="s">
        <v>3744</v>
      </c>
      <c r="L11" s="450"/>
      <c r="M11" s="450" t="s">
        <v>3728</v>
      </c>
      <c r="N11" s="450" t="s">
        <v>3728</v>
      </c>
    </row>
    <row r="12" ht="15.75" customHeight="1">
      <c r="A12" s="47"/>
      <c r="B12" s="47"/>
      <c r="C12" s="47"/>
      <c r="D12" s="47"/>
      <c r="E12" s="47"/>
      <c r="F12" s="47"/>
      <c r="G12" s="47" t="s">
        <v>3756</v>
      </c>
      <c r="H12" s="47"/>
      <c r="I12" s="47"/>
      <c r="J12" s="47"/>
      <c r="K12" s="47" t="s">
        <v>3757</v>
      </c>
      <c r="L12" s="450"/>
      <c r="M12" s="450" t="s">
        <v>3728</v>
      </c>
      <c r="N12" s="450" t="s">
        <v>3728</v>
      </c>
    </row>
    <row r="13" ht="15.75" customHeight="1">
      <c r="A13" s="47"/>
      <c r="B13" s="47"/>
      <c r="C13" s="47"/>
      <c r="D13" s="47"/>
      <c r="E13" s="47"/>
      <c r="F13" s="47"/>
      <c r="G13" s="47" t="s">
        <v>3367</v>
      </c>
      <c r="H13" s="47"/>
      <c r="I13" s="47"/>
      <c r="J13" s="47"/>
      <c r="K13" s="14" t="s">
        <v>3758</v>
      </c>
      <c r="L13" s="452"/>
      <c r="M13" s="450" t="s">
        <v>3728</v>
      </c>
      <c r="N13" s="450" t="s">
        <v>3728</v>
      </c>
    </row>
    <row r="14" ht="15.75" customHeight="1">
      <c r="A14" s="47"/>
      <c r="B14" s="47"/>
      <c r="C14" s="47"/>
      <c r="D14" s="47"/>
      <c r="E14" s="47"/>
      <c r="F14" s="47"/>
      <c r="G14" s="47" t="s">
        <v>3759</v>
      </c>
      <c r="H14" s="47"/>
      <c r="I14" s="47"/>
      <c r="J14" s="47"/>
      <c r="K14" s="14" t="s">
        <v>3760</v>
      </c>
      <c r="L14" s="452"/>
      <c r="M14" s="450" t="s">
        <v>3728</v>
      </c>
      <c r="N14" s="450" t="s">
        <v>3728</v>
      </c>
    </row>
    <row r="15" ht="15.75" customHeight="1">
      <c r="A15" s="47"/>
      <c r="B15" s="47"/>
      <c r="C15" s="47"/>
      <c r="D15" s="47"/>
      <c r="E15" s="47"/>
      <c r="F15" s="47"/>
      <c r="G15" s="47" t="s">
        <v>3761</v>
      </c>
      <c r="H15" s="47"/>
      <c r="I15" s="47"/>
      <c r="J15" s="47"/>
      <c r="K15" s="14" t="s">
        <v>3762</v>
      </c>
      <c r="L15" s="452"/>
      <c r="M15" s="450" t="s">
        <v>3728</v>
      </c>
      <c r="N15" s="450" t="s">
        <v>3728</v>
      </c>
    </row>
    <row r="16" ht="15.75" customHeight="1">
      <c r="A16" s="47"/>
      <c r="B16" s="47"/>
      <c r="C16" s="47"/>
      <c r="D16" s="47"/>
      <c r="E16" s="47"/>
      <c r="F16" s="47"/>
      <c r="G16" s="47" t="s">
        <v>3660</v>
      </c>
      <c r="H16" s="47"/>
      <c r="I16" s="47"/>
      <c r="J16" s="47"/>
      <c r="L16" s="452"/>
      <c r="M16" s="452"/>
      <c r="N16" s="452"/>
    </row>
    <row r="17" ht="15.75" customHeight="1">
      <c r="A17" s="47"/>
      <c r="B17" s="47"/>
      <c r="C17" s="47"/>
      <c r="D17" s="47"/>
      <c r="E17" s="47"/>
      <c r="F17" s="47"/>
      <c r="G17" s="47"/>
      <c r="H17" s="47"/>
      <c r="I17" s="47"/>
      <c r="J17" s="47"/>
      <c r="K17" s="451" t="s">
        <v>3763</v>
      </c>
      <c r="L17" s="450"/>
      <c r="M17" s="450"/>
      <c r="N17" s="450"/>
    </row>
    <row r="18" ht="15.75" customHeight="1">
      <c r="A18" s="47"/>
      <c r="B18" s="47"/>
      <c r="C18" s="47"/>
      <c r="D18" s="47"/>
      <c r="E18" s="47"/>
      <c r="F18" s="47"/>
      <c r="G18" s="47"/>
      <c r="H18" s="47"/>
      <c r="I18" s="47"/>
      <c r="J18" s="47"/>
      <c r="K18" s="47" t="s">
        <v>3706</v>
      </c>
      <c r="L18" s="450" t="s">
        <v>3728</v>
      </c>
      <c r="M18" s="450" t="s">
        <v>3728</v>
      </c>
      <c r="N18" s="450" t="s">
        <v>3728</v>
      </c>
    </row>
    <row r="19" ht="15.75" customHeight="1">
      <c r="A19" s="47"/>
      <c r="B19" s="47"/>
      <c r="C19" s="47"/>
      <c r="D19" s="47"/>
      <c r="E19" s="47"/>
      <c r="F19" s="47"/>
      <c r="G19" s="47"/>
      <c r="H19" s="47"/>
      <c r="I19" s="47"/>
      <c r="J19" s="47"/>
      <c r="K19" s="47" t="s">
        <v>3447</v>
      </c>
      <c r="L19" s="450" t="s">
        <v>3728</v>
      </c>
      <c r="M19" s="450" t="s">
        <v>3728</v>
      </c>
      <c r="N19" s="450" t="s">
        <v>3728</v>
      </c>
    </row>
    <row r="20" ht="15.75" customHeight="1">
      <c r="A20" s="47"/>
      <c r="B20" s="47"/>
      <c r="C20" s="47"/>
      <c r="D20" s="47"/>
      <c r="E20" s="47"/>
      <c r="F20" s="47"/>
      <c r="G20" s="47"/>
      <c r="H20" s="47"/>
      <c r="I20" s="47"/>
      <c r="J20" s="47"/>
      <c r="K20" s="47" t="s">
        <v>3764</v>
      </c>
      <c r="L20" s="450" t="s">
        <v>3728</v>
      </c>
      <c r="M20" s="450" t="s">
        <v>3728</v>
      </c>
      <c r="N20" s="450" t="s">
        <v>3728</v>
      </c>
    </row>
    <row r="21" ht="15.75" customHeight="1">
      <c r="A21" s="47"/>
      <c r="B21" s="47"/>
      <c r="C21" s="47"/>
      <c r="D21" s="47"/>
      <c r="E21" s="47"/>
      <c r="F21" s="47"/>
      <c r="G21" s="47"/>
      <c r="H21" s="47"/>
      <c r="I21" s="47"/>
      <c r="J21" s="47"/>
      <c r="K21" s="47" t="s">
        <v>3461</v>
      </c>
      <c r="L21" s="450"/>
      <c r="M21" s="450" t="s">
        <v>3728</v>
      </c>
      <c r="N21" s="450" t="s">
        <v>3728</v>
      </c>
    </row>
    <row r="22" ht="15.75" customHeight="1">
      <c r="A22" s="47"/>
      <c r="B22" s="47"/>
      <c r="C22" s="47"/>
      <c r="D22" s="47"/>
      <c r="E22" s="47"/>
      <c r="F22" s="47"/>
      <c r="G22" s="47"/>
      <c r="H22" s="47"/>
      <c r="I22" s="47"/>
      <c r="J22" s="47"/>
      <c r="K22" s="47" t="s">
        <v>3222</v>
      </c>
      <c r="L22" s="450" t="s">
        <v>3728</v>
      </c>
      <c r="M22" s="450" t="s">
        <v>3728</v>
      </c>
      <c r="N22" s="450" t="s">
        <v>3728</v>
      </c>
    </row>
    <row r="23" ht="15.75" customHeight="1">
      <c r="A23" s="47"/>
      <c r="B23" s="47"/>
      <c r="C23" s="47"/>
      <c r="D23" s="47"/>
      <c r="E23" s="47"/>
      <c r="F23" s="47"/>
      <c r="G23" s="47"/>
      <c r="H23" s="47"/>
      <c r="I23" s="47"/>
      <c r="J23" s="47"/>
      <c r="K23" s="47" t="s">
        <v>3765</v>
      </c>
      <c r="L23" s="450" t="s">
        <v>3728</v>
      </c>
      <c r="M23" s="450" t="s">
        <v>3728</v>
      </c>
      <c r="N23" s="450" t="s">
        <v>3728</v>
      </c>
    </row>
    <row r="24" ht="15.75" customHeight="1">
      <c r="A24" s="47"/>
      <c r="B24" s="47"/>
      <c r="C24" s="47"/>
      <c r="D24" s="47"/>
      <c r="E24" s="47"/>
      <c r="F24" s="47"/>
      <c r="G24" s="47"/>
      <c r="H24" s="47"/>
      <c r="I24" s="47"/>
      <c r="J24" s="47"/>
      <c r="K24" s="47"/>
      <c r="L24" s="450"/>
      <c r="M24" s="450"/>
      <c r="N24" s="450"/>
    </row>
    <row r="25" ht="15.75" customHeight="1">
      <c r="A25" s="47"/>
      <c r="B25" s="47"/>
      <c r="C25" s="47"/>
      <c r="D25" s="47"/>
      <c r="E25" s="47"/>
      <c r="F25" s="47"/>
      <c r="G25" s="47"/>
      <c r="H25" s="47"/>
      <c r="I25" s="47"/>
      <c r="J25" s="47"/>
      <c r="K25" s="451" t="s">
        <v>3543</v>
      </c>
      <c r="L25" s="450"/>
      <c r="M25" s="450"/>
      <c r="N25" s="450"/>
    </row>
    <row r="26" ht="15.75" customHeight="1">
      <c r="A26" s="47"/>
      <c r="B26" s="47"/>
      <c r="C26" s="47"/>
      <c r="D26" s="47"/>
      <c r="E26" s="47"/>
      <c r="F26" s="47"/>
      <c r="G26" s="47"/>
      <c r="H26" s="47"/>
      <c r="I26" s="47"/>
      <c r="J26" s="47"/>
      <c r="K26" s="47" t="s">
        <v>3544</v>
      </c>
      <c r="L26" s="450" t="s">
        <v>3728</v>
      </c>
      <c r="M26" s="450" t="s">
        <v>3728</v>
      </c>
      <c r="N26" s="450" t="s">
        <v>3728</v>
      </c>
    </row>
    <row r="27" ht="15.75" customHeight="1">
      <c r="A27" s="47"/>
      <c r="B27" s="47"/>
      <c r="C27" s="47"/>
      <c r="D27" s="47"/>
      <c r="E27" s="47"/>
      <c r="F27" s="47"/>
      <c r="G27" s="47"/>
      <c r="H27" s="47"/>
      <c r="I27" s="47"/>
      <c r="J27" s="47"/>
      <c r="K27" s="47" t="s">
        <v>3766</v>
      </c>
      <c r="L27" s="450"/>
      <c r="M27" s="450" t="s">
        <v>3728</v>
      </c>
      <c r="N27" s="450" t="s">
        <v>3728</v>
      </c>
    </row>
    <row r="28" ht="15.75" customHeight="1">
      <c r="A28" s="47"/>
      <c r="B28" s="47"/>
      <c r="C28" s="47"/>
      <c r="D28" s="47"/>
      <c r="E28" s="47"/>
      <c r="F28" s="47"/>
      <c r="G28" s="47"/>
      <c r="H28" s="47"/>
      <c r="I28" s="47"/>
      <c r="J28" s="47"/>
      <c r="K28" s="47" t="s">
        <v>3227</v>
      </c>
      <c r="L28" s="450" t="s">
        <v>3728</v>
      </c>
      <c r="M28" s="450" t="s">
        <v>3728</v>
      </c>
      <c r="N28" s="450" t="s">
        <v>3728</v>
      </c>
    </row>
    <row r="29" ht="15.75" customHeight="1">
      <c r="A29" s="47"/>
      <c r="B29" s="47"/>
      <c r="C29" s="47"/>
      <c r="D29" s="47"/>
      <c r="E29" s="47"/>
      <c r="F29" s="47"/>
      <c r="G29" s="47"/>
      <c r="H29" s="47"/>
      <c r="I29" s="47"/>
      <c r="J29" s="47"/>
      <c r="K29" s="47"/>
      <c r="L29" s="450"/>
      <c r="M29" s="450"/>
      <c r="N29" s="450"/>
    </row>
    <row r="30" ht="15.75" customHeight="1">
      <c r="A30" s="47"/>
      <c r="B30" s="47"/>
      <c r="C30" s="47"/>
      <c r="D30" s="47"/>
      <c r="E30" s="47"/>
      <c r="F30" s="47"/>
      <c r="G30" s="47"/>
      <c r="H30" s="47"/>
      <c r="I30" s="47"/>
      <c r="J30" s="47"/>
      <c r="K30" s="451" t="s">
        <v>3565</v>
      </c>
      <c r="L30" s="450"/>
      <c r="M30" s="450"/>
      <c r="N30" s="450"/>
    </row>
    <row r="31" ht="15.75" customHeight="1">
      <c r="A31" s="47"/>
      <c r="B31" s="47"/>
      <c r="C31" s="47"/>
      <c r="D31" s="47"/>
      <c r="E31" s="47"/>
      <c r="F31" s="47"/>
      <c r="G31" s="47"/>
      <c r="H31" s="47"/>
      <c r="I31" s="47"/>
      <c r="J31" s="47"/>
      <c r="K31" s="47" t="s">
        <v>3571</v>
      </c>
      <c r="L31" s="450" t="s">
        <v>3728</v>
      </c>
      <c r="M31" s="450" t="s">
        <v>3728</v>
      </c>
      <c r="N31" s="450" t="s">
        <v>3728</v>
      </c>
    </row>
    <row r="32" ht="15.75" customHeight="1">
      <c r="A32" s="47"/>
      <c r="B32" s="47"/>
      <c r="C32" s="47"/>
      <c r="D32" s="47"/>
      <c r="E32" s="47"/>
      <c r="F32" s="47"/>
      <c r="G32" s="47"/>
      <c r="H32" s="47"/>
      <c r="I32" s="47"/>
      <c r="J32" s="47"/>
      <c r="K32" s="47" t="s">
        <v>3767</v>
      </c>
      <c r="L32" s="450" t="s">
        <v>3728</v>
      </c>
      <c r="M32" s="450" t="s">
        <v>3728</v>
      </c>
      <c r="N32" s="450" t="s">
        <v>3728</v>
      </c>
    </row>
    <row r="33" ht="15.75" customHeight="1">
      <c r="A33" s="47"/>
      <c r="B33" s="47"/>
      <c r="C33" s="47"/>
      <c r="D33" s="47"/>
      <c r="E33" s="47"/>
      <c r="F33" s="47"/>
      <c r="G33" s="47"/>
      <c r="H33" s="47"/>
      <c r="I33" s="47"/>
      <c r="J33" s="47"/>
      <c r="K33" s="47" t="s">
        <v>3768</v>
      </c>
      <c r="L33" s="450" t="s">
        <v>3728</v>
      </c>
      <c r="M33" s="450" t="s">
        <v>3728</v>
      </c>
      <c r="N33" s="450" t="s">
        <v>3728</v>
      </c>
    </row>
    <row r="34" ht="15.75" customHeight="1">
      <c r="A34" s="47"/>
      <c r="B34" s="47"/>
      <c r="C34" s="47"/>
      <c r="D34" s="47"/>
      <c r="E34" s="47"/>
      <c r="F34" s="47"/>
      <c r="G34" s="47"/>
      <c r="H34" s="47"/>
      <c r="I34" s="47"/>
      <c r="J34" s="47"/>
      <c r="K34" s="14" t="s">
        <v>3743</v>
      </c>
      <c r="L34" s="452"/>
      <c r="M34" s="450" t="s">
        <v>3728</v>
      </c>
      <c r="N34" s="450" t="s">
        <v>3728</v>
      </c>
    </row>
    <row r="35" ht="15.75" customHeight="1">
      <c r="A35" s="47"/>
      <c r="B35" s="47"/>
      <c r="C35" s="47"/>
      <c r="D35" s="47"/>
      <c r="E35" s="47"/>
      <c r="F35" s="47"/>
      <c r="G35" s="47"/>
      <c r="H35" s="47"/>
      <c r="I35" s="47"/>
      <c r="J35" s="47"/>
      <c r="K35" s="14" t="s">
        <v>3746</v>
      </c>
      <c r="L35" s="452"/>
      <c r="M35" s="450" t="s">
        <v>3728</v>
      </c>
      <c r="N35" s="450" t="s">
        <v>3728</v>
      </c>
    </row>
    <row r="36" ht="15.75" customHeight="1">
      <c r="A36" s="47"/>
      <c r="B36" s="47"/>
      <c r="C36" s="47"/>
      <c r="D36" s="47"/>
      <c r="E36" s="47"/>
      <c r="F36" s="47"/>
      <c r="G36" s="47"/>
      <c r="H36" s="47"/>
      <c r="I36" s="47"/>
      <c r="J36" s="47"/>
      <c r="K36" s="47" t="s">
        <v>3769</v>
      </c>
      <c r="L36" s="450"/>
      <c r="M36" s="450" t="s">
        <v>3728</v>
      </c>
      <c r="N36" s="450" t="s">
        <v>3728</v>
      </c>
    </row>
    <row r="37" ht="15.75" customHeight="1">
      <c r="A37" s="47"/>
      <c r="B37" s="47"/>
      <c r="C37" s="47"/>
      <c r="D37" s="47"/>
      <c r="E37" s="47"/>
      <c r="F37" s="47"/>
      <c r="G37" s="47"/>
      <c r="H37" s="47"/>
      <c r="I37" s="47"/>
      <c r="J37" s="47"/>
      <c r="K37" s="47" t="s">
        <v>3303</v>
      </c>
      <c r="L37" s="450" t="s">
        <v>3728</v>
      </c>
      <c r="M37" s="450" t="s">
        <v>3728</v>
      </c>
      <c r="N37" s="450" t="s">
        <v>3728</v>
      </c>
    </row>
    <row r="38" ht="15.75" customHeight="1">
      <c r="A38" s="47"/>
      <c r="B38" s="47"/>
      <c r="C38" s="47"/>
      <c r="D38" s="47"/>
      <c r="E38" s="47"/>
      <c r="F38" s="47"/>
      <c r="G38" s="47"/>
      <c r="H38" s="47"/>
      <c r="I38" s="47"/>
      <c r="J38" s="47"/>
      <c r="K38" s="47" t="s">
        <v>3305</v>
      </c>
      <c r="L38" s="450"/>
      <c r="M38" s="450" t="s">
        <v>3728</v>
      </c>
      <c r="N38" s="450" t="s">
        <v>3728</v>
      </c>
    </row>
    <row r="39" ht="15.75" customHeight="1">
      <c r="A39" s="47"/>
      <c r="B39" s="47"/>
      <c r="C39" s="47"/>
      <c r="D39" s="47"/>
      <c r="E39" s="47"/>
      <c r="F39" s="47"/>
      <c r="G39" s="47"/>
      <c r="H39" s="47"/>
      <c r="I39" s="47"/>
      <c r="J39" s="47"/>
      <c r="K39" s="47" t="s">
        <v>3770</v>
      </c>
      <c r="L39" s="450"/>
      <c r="M39" s="450" t="s">
        <v>3728</v>
      </c>
      <c r="N39" s="450" t="s">
        <v>3728</v>
      </c>
    </row>
    <row r="40" ht="15.75" customHeight="1">
      <c r="A40" s="47"/>
      <c r="B40" s="47"/>
      <c r="C40" s="47"/>
      <c r="D40" s="47"/>
      <c r="E40" s="47"/>
      <c r="F40" s="47"/>
      <c r="G40" s="47"/>
      <c r="H40" s="47"/>
      <c r="I40" s="47"/>
      <c r="J40" s="47"/>
      <c r="K40" s="47" t="s">
        <v>3749</v>
      </c>
      <c r="L40" s="450"/>
      <c r="M40" s="450" t="s">
        <v>3728</v>
      </c>
      <c r="N40" s="450" t="s">
        <v>3728</v>
      </c>
    </row>
    <row r="41" ht="15.75" customHeight="1">
      <c r="A41" s="47"/>
      <c r="B41" s="47"/>
      <c r="C41" s="47"/>
      <c r="D41" s="47"/>
      <c r="E41" s="47"/>
      <c r="F41" s="47"/>
      <c r="G41" s="47"/>
      <c r="H41" s="47"/>
      <c r="I41" s="47"/>
      <c r="J41" s="47"/>
      <c r="K41" s="47" t="s">
        <v>3586</v>
      </c>
      <c r="L41" s="450"/>
      <c r="M41" s="450" t="s">
        <v>3728</v>
      </c>
      <c r="N41" s="450" t="s">
        <v>3728</v>
      </c>
    </row>
    <row r="42" ht="15.75" customHeight="1">
      <c r="A42" s="47"/>
      <c r="B42" s="47"/>
      <c r="C42" s="47"/>
      <c r="D42" s="47"/>
      <c r="E42" s="47"/>
      <c r="F42" s="47"/>
      <c r="G42" s="47"/>
      <c r="H42" s="47"/>
      <c r="I42" s="47"/>
      <c r="J42" s="47"/>
      <c r="L42" s="452"/>
      <c r="M42" s="452"/>
      <c r="N42" s="452"/>
    </row>
    <row r="43" ht="15.75" customHeight="1">
      <c r="A43" s="47"/>
      <c r="B43" s="47"/>
      <c r="C43" s="47"/>
      <c r="D43" s="47"/>
      <c r="E43" s="47"/>
      <c r="F43" s="47"/>
      <c r="G43" s="47"/>
      <c r="H43" s="47"/>
      <c r="I43" s="47"/>
      <c r="J43" s="47"/>
      <c r="K43" s="451" t="s">
        <v>3699</v>
      </c>
      <c r="L43" s="450"/>
      <c r="M43" s="450"/>
      <c r="N43" s="450"/>
    </row>
    <row r="44" ht="15.75" customHeight="1">
      <c r="A44" s="47"/>
      <c r="B44" s="47"/>
      <c r="C44" s="47"/>
      <c r="D44" s="47"/>
      <c r="E44" s="47"/>
      <c r="F44" s="47"/>
      <c r="G44" s="47"/>
      <c r="H44" s="47"/>
      <c r="I44" s="47"/>
      <c r="J44" s="47"/>
      <c r="K44" s="47" t="s">
        <v>3709</v>
      </c>
      <c r="L44" s="450"/>
      <c r="M44" s="450" t="s">
        <v>3728</v>
      </c>
      <c r="N44" s="450" t="s">
        <v>3728</v>
      </c>
    </row>
    <row r="45" ht="15.75" customHeight="1">
      <c r="A45" s="47"/>
      <c r="B45" s="47"/>
      <c r="C45" s="47"/>
      <c r="D45" s="47"/>
      <c r="E45" s="47"/>
      <c r="F45" s="47"/>
      <c r="G45" s="47"/>
      <c r="H45" s="47"/>
      <c r="I45" s="47"/>
      <c r="J45" s="47"/>
      <c r="K45" s="47" t="s">
        <v>3771</v>
      </c>
      <c r="L45" s="450"/>
      <c r="M45" s="450" t="s">
        <v>3728</v>
      </c>
      <c r="N45" s="450" t="s">
        <v>3728</v>
      </c>
    </row>
    <row r="46" ht="15.75" customHeight="1">
      <c r="A46" s="47"/>
      <c r="B46" s="47"/>
      <c r="C46" s="47"/>
      <c r="D46" s="47"/>
      <c r="E46" s="47"/>
      <c r="F46" s="47"/>
      <c r="G46" s="47"/>
      <c r="H46" s="47"/>
      <c r="I46" s="47"/>
      <c r="J46" s="47"/>
      <c r="K46" s="47" t="s">
        <v>3772</v>
      </c>
      <c r="L46" s="450"/>
      <c r="M46" s="450" t="s">
        <v>3728</v>
      </c>
      <c r="N46" s="450" t="s">
        <v>3728</v>
      </c>
    </row>
    <row r="47" ht="15.75" customHeight="1">
      <c r="A47" s="47"/>
      <c r="B47" s="47"/>
      <c r="C47" s="47"/>
      <c r="D47" s="47"/>
      <c r="E47" s="47"/>
      <c r="F47" s="47"/>
      <c r="G47" s="47"/>
      <c r="H47" s="47"/>
      <c r="I47" s="47"/>
      <c r="J47" s="47"/>
      <c r="K47" s="47" t="s">
        <v>3723</v>
      </c>
      <c r="L47" s="450"/>
      <c r="M47" s="450" t="s">
        <v>3728</v>
      </c>
      <c r="N47" s="450" t="s">
        <v>3728</v>
      </c>
    </row>
    <row r="48" ht="15.75" customHeight="1">
      <c r="A48" s="47"/>
      <c r="B48" s="47"/>
      <c r="C48" s="47"/>
      <c r="D48" s="47"/>
      <c r="E48" s="47"/>
      <c r="F48" s="47"/>
      <c r="G48" s="47"/>
      <c r="H48" s="47"/>
      <c r="I48" s="47"/>
      <c r="J48" s="47"/>
      <c r="K48" s="47" t="s">
        <v>3773</v>
      </c>
      <c r="L48" s="450"/>
      <c r="M48" s="450"/>
      <c r="N48" s="450"/>
    </row>
    <row r="49" ht="15.75" customHeight="1">
      <c r="A49" s="47"/>
      <c r="B49" s="47"/>
      <c r="C49" s="47"/>
      <c r="D49" s="47"/>
      <c r="E49" s="47"/>
      <c r="F49" s="47"/>
      <c r="G49" s="47"/>
      <c r="H49" s="47"/>
      <c r="I49" s="47"/>
      <c r="J49" s="47"/>
      <c r="K49" s="47"/>
      <c r="L49" s="450"/>
      <c r="M49" s="450"/>
      <c r="N49" s="450"/>
    </row>
    <row r="50" ht="15.75" customHeight="1">
      <c r="A50" s="47"/>
      <c r="B50" s="47"/>
      <c r="C50" s="47"/>
      <c r="D50" s="47"/>
      <c r="E50" s="47"/>
      <c r="F50" s="47"/>
      <c r="G50" s="47"/>
      <c r="H50" s="47"/>
      <c r="I50" s="47"/>
      <c r="J50" s="47"/>
      <c r="K50" s="451" t="s">
        <v>3774</v>
      </c>
      <c r="L50" s="450"/>
      <c r="M50" s="450"/>
      <c r="N50" s="450"/>
    </row>
    <row r="51" ht="15.75" customHeight="1">
      <c r="A51" s="47"/>
      <c r="B51" s="47"/>
      <c r="C51" s="47"/>
      <c r="D51" s="47"/>
      <c r="E51" s="47"/>
      <c r="F51" s="47"/>
      <c r="G51" s="47"/>
      <c r="H51" s="47"/>
      <c r="I51" s="47"/>
      <c r="J51" s="47"/>
      <c r="K51" s="47" t="s">
        <v>3712</v>
      </c>
      <c r="L51" s="450"/>
      <c r="M51" s="450" t="s">
        <v>3728</v>
      </c>
      <c r="N51" s="450" t="s">
        <v>3728</v>
      </c>
    </row>
    <row r="52" ht="15.75" customHeight="1">
      <c r="A52" s="47"/>
      <c r="B52" s="47"/>
      <c r="C52" s="47"/>
      <c r="D52" s="47"/>
      <c r="E52" s="47"/>
      <c r="F52" s="47"/>
      <c r="G52" s="47"/>
      <c r="H52" s="47"/>
      <c r="I52" s="47"/>
      <c r="J52" s="47"/>
      <c r="K52" s="14" t="s">
        <v>3775</v>
      </c>
      <c r="L52" s="452"/>
      <c r="M52" s="450" t="s">
        <v>3728</v>
      </c>
      <c r="N52" s="450" t="s">
        <v>3728</v>
      </c>
    </row>
    <row r="53" ht="15.75" customHeight="1">
      <c r="A53" s="47"/>
      <c r="B53" s="47"/>
      <c r="C53" s="47"/>
      <c r="D53" s="47"/>
      <c r="E53" s="47"/>
      <c r="F53" s="47"/>
      <c r="G53" s="47"/>
      <c r="H53" s="47"/>
      <c r="I53" s="47"/>
      <c r="J53" s="47"/>
      <c r="K53" s="47" t="s">
        <v>3345</v>
      </c>
      <c r="L53" s="450"/>
      <c r="M53" s="450" t="s">
        <v>3728</v>
      </c>
      <c r="N53" s="450" t="s">
        <v>3728</v>
      </c>
    </row>
    <row r="54" ht="15.75" customHeight="1">
      <c r="A54" s="47"/>
      <c r="B54" s="47"/>
      <c r="C54" s="47"/>
      <c r="D54" s="47"/>
      <c r="E54" s="47"/>
      <c r="F54" s="47"/>
      <c r="G54" s="47"/>
      <c r="H54" s="47"/>
      <c r="I54" s="47"/>
      <c r="J54" s="47"/>
      <c r="K54" s="47" t="s">
        <v>3346</v>
      </c>
      <c r="L54" s="450"/>
      <c r="M54" s="450" t="s">
        <v>3728</v>
      </c>
      <c r="N54" s="450" t="s">
        <v>3728</v>
      </c>
    </row>
    <row r="55" ht="15.75" customHeight="1">
      <c r="A55" s="47"/>
      <c r="B55" s="47"/>
      <c r="C55" s="47"/>
      <c r="D55" s="47"/>
      <c r="E55" s="47"/>
      <c r="F55" s="47"/>
      <c r="G55" s="47"/>
      <c r="H55" s="47"/>
      <c r="I55" s="47"/>
      <c r="J55" s="47"/>
      <c r="K55" s="47" t="s">
        <v>3735</v>
      </c>
      <c r="L55" s="450"/>
      <c r="M55" s="450" t="s">
        <v>3728</v>
      </c>
      <c r="N55" s="450" t="s">
        <v>3728</v>
      </c>
    </row>
    <row r="56" ht="15.75" customHeight="1">
      <c r="A56" s="47"/>
      <c r="B56" s="47"/>
      <c r="C56" s="47"/>
      <c r="D56" s="47"/>
      <c r="E56" s="47"/>
      <c r="F56" s="47"/>
      <c r="G56" s="47"/>
      <c r="H56" s="47"/>
      <c r="I56" s="47"/>
      <c r="J56" s="47"/>
      <c r="K56" s="47" t="s">
        <v>3741</v>
      </c>
      <c r="L56" s="450"/>
      <c r="M56" s="450" t="s">
        <v>3728</v>
      </c>
      <c r="N56" s="450" t="s">
        <v>3728</v>
      </c>
    </row>
    <row r="57" ht="15.75" customHeight="1">
      <c r="A57" s="47"/>
      <c r="B57" s="47"/>
      <c r="C57" s="47"/>
      <c r="D57" s="47"/>
      <c r="E57" s="47"/>
      <c r="F57" s="47"/>
      <c r="G57" s="47"/>
      <c r="H57" s="47"/>
      <c r="I57" s="47"/>
      <c r="J57" s="47"/>
      <c r="L57" s="452"/>
      <c r="M57" s="452"/>
      <c r="N57" s="452"/>
    </row>
    <row r="58" ht="15.75" customHeight="1">
      <c r="A58" s="47"/>
      <c r="B58" s="47"/>
      <c r="C58" s="47"/>
      <c r="D58" s="47"/>
      <c r="E58" s="47"/>
      <c r="F58" s="47"/>
      <c r="G58" s="47"/>
      <c r="H58" s="47"/>
      <c r="I58" s="47"/>
      <c r="J58" s="47"/>
      <c r="K58" s="451" t="s">
        <v>3776</v>
      </c>
      <c r="L58" s="450"/>
      <c r="M58" s="450"/>
      <c r="N58" s="450"/>
    </row>
    <row r="59" ht="15.75" customHeight="1">
      <c r="A59" s="47"/>
      <c r="B59" s="47"/>
      <c r="C59" s="47"/>
      <c r="D59" s="47"/>
      <c r="E59" s="47"/>
      <c r="F59" s="47"/>
      <c r="G59" s="47"/>
      <c r="H59" s="47"/>
      <c r="I59" s="47"/>
      <c r="J59" s="47"/>
      <c r="K59" s="47" t="s">
        <v>3713</v>
      </c>
      <c r="L59" s="450" t="s">
        <v>3728</v>
      </c>
      <c r="M59" s="450" t="s">
        <v>3728</v>
      </c>
      <c r="N59" s="450" t="s">
        <v>3728</v>
      </c>
    </row>
    <row r="60" ht="15.75" customHeight="1">
      <c r="A60" s="47"/>
      <c r="B60" s="47"/>
      <c r="C60" s="47"/>
      <c r="D60" s="47"/>
      <c r="E60" s="47"/>
      <c r="F60" s="47"/>
      <c r="G60" s="47"/>
      <c r="H60" s="47"/>
      <c r="I60" s="47"/>
      <c r="J60" s="47"/>
      <c r="K60" s="47" t="s">
        <v>3719</v>
      </c>
      <c r="L60" s="450" t="s">
        <v>3728</v>
      </c>
      <c r="M60" s="450" t="s">
        <v>3728</v>
      </c>
      <c r="N60" s="450" t="s">
        <v>3728</v>
      </c>
    </row>
    <row r="61" ht="15.75" customHeight="1">
      <c r="A61" s="47"/>
      <c r="B61" s="47"/>
      <c r="C61" s="47"/>
      <c r="D61" s="47"/>
      <c r="E61" s="47"/>
      <c r="F61" s="47"/>
      <c r="G61" s="47"/>
      <c r="H61" s="47"/>
      <c r="I61" s="47"/>
      <c r="J61" s="47"/>
      <c r="K61" s="47" t="s">
        <v>3726</v>
      </c>
      <c r="L61" s="450" t="s">
        <v>3728</v>
      </c>
      <c r="M61" s="450" t="s">
        <v>3728</v>
      </c>
      <c r="N61" s="450" t="s">
        <v>3728</v>
      </c>
    </row>
    <row r="62" ht="15.75" customHeight="1">
      <c r="A62" s="47"/>
      <c r="B62" s="47"/>
      <c r="C62" s="47"/>
      <c r="D62" s="47"/>
      <c r="E62" s="47"/>
      <c r="F62" s="47"/>
      <c r="G62" s="47"/>
      <c r="H62" s="47"/>
      <c r="I62" s="47"/>
      <c r="J62" s="47"/>
      <c r="K62" s="47"/>
      <c r="L62" s="450"/>
      <c r="M62" s="450"/>
      <c r="N62" s="450"/>
    </row>
    <row r="63" ht="15.75" customHeight="1">
      <c r="A63" s="47"/>
      <c r="B63" s="47"/>
      <c r="C63" s="47"/>
      <c r="D63" s="47"/>
      <c r="E63" s="47"/>
      <c r="F63" s="47"/>
      <c r="G63" s="47"/>
      <c r="H63" s="47"/>
      <c r="I63" s="47"/>
      <c r="J63" s="47"/>
      <c r="K63" s="451" t="s">
        <v>3777</v>
      </c>
      <c r="L63" s="450"/>
      <c r="M63" s="450"/>
      <c r="N63" s="450"/>
    </row>
    <row r="64" ht="15.75" customHeight="1">
      <c r="A64" s="47"/>
      <c r="B64" s="47"/>
      <c r="C64" s="47"/>
      <c r="D64" s="47"/>
      <c r="E64" s="47"/>
      <c r="F64" s="47"/>
      <c r="G64" s="47"/>
      <c r="H64" s="47"/>
      <c r="I64" s="47"/>
      <c r="J64" s="47"/>
      <c r="K64" s="47" t="s">
        <v>3778</v>
      </c>
      <c r="L64" s="450" t="s">
        <v>3728</v>
      </c>
      <c r="M64" s="450" t="s">
        <v>3728</v>
      </c>
      <c r="N64" s="450" t="s">
        <v>3728</v>
      </c>
    </row>
    <row r="65" ht="15.75" customHeight="1">
      <c r="A65" s="47"/>
      <c r="B65" s="47"/>
      <c r="C65" s="47"/>
      <c r="D65" s="47"/>
      <c r="E65" s="47"/>
      <c r="F65" s="47"/>
      <c r="G65" s="47"/>
      <c r="H65" s="47"/>
      <c r="I65" s="47"/>
      <c r="J65" s="47"/>
      <c r="K65" s="47" t="s">
        <v>3725</v>
      </c>
      <c r="L65" s="450" t="s">
        <v>3728</v>
      </c>
      <c r="M65" s="450" t="s">
        <v>3728</v>
      </c>
      <c r="N65" s="450" t="s">
        <v>3728</v>
      </c>
    </row>
    <row r="66" ht="15.75" customHeight="1">
      <c r="A66" s="47"/>
      <c r="B66" s="47"/>
      <c r="C66" s="47"/>
      <c r="D66" s="47"/>
      <c r="E66" s="47"/>
      <c r="F66" s="47"/>
      <c r="G66" s="47"/>
      <c r="H66" s="47"/>
      <c r="I66" s="47"/>
      <c r="J66" s="47"/>
      <c r="K66" s="47" t="s">
        <v>3423</v>
      </c>
      <c r="L66" s="450" t="s">
        <v>3728</v>
      </c>
      <c r="M66" s="450" t="s">
        <v>3728</v>
      </c>
      <c r="N66" s="450" t="s">
        <v>3728</v>
      </c>
    </row>
    <row r="67" ht="15.75" customHeight="1">
      <c r="A67" s="47"/>
      <c r="B67" s="47"/>
      <c r="C67" s="47"/>
      <c r="D67" s="47"/>
      <c r="E67" s="47"/>
      <c r="F67" s="47"/>
      <c r="G67" s="47"/>
      <c r="H67" s="47"/>
      <c r="I67" s="47"/>
      <c r="J67" s="47"/>
      <c r="K67" s="14" t="s">
        <v>3445</v>
      </c>
      <c r="L67" s="450" t="s">
        <v>3728</v>
      </c>
      <c r="M67" s="450" t="s">
        <v>3728</v>
      </c>
      <c r="N67" s="450" t="s">
        <v>3728</v>
      </c>
    </row>
    <row r="68" ht="15.75" customHeight="1">
      <c r="A68" s="47"/>
      <c r="B68" s="47"/>
      <c r="C68" s="47"/>
      <c r="D68" s="47"/>
      <c r="E68" s="47"/>
      <c r="F68" s="47"/>
      <c r="G68" s="47"/>
      <c r="H68" s="47"/>
      <c r="I68" s="47"/>
      <c r="J68" s="47"/>
      <c r="K68" s="14" t="s">
        <v>3779</v>
      </c>
      <c r="L68" s="450" t="s">
        <v>3728</v>
      </c>
      <c r="M68" s="450" t="s">
        <v>3728</v>
      </c>
      <c r="N68" s="450" t="s">
        <v>3728</v>
      </c>
    </row>
    <row r="69" ht="15.75" customHeight="1">
      <c r="K69" s="14" t="s">
        <v>3780</v>
      </c>
      <c r="L69" s="450" t="s">
        <v>3728</v>
      </c>
      <c r="M69" s="450" t="s">
        <v>3728</v>
      </c>
      <c r="N69" s="450" t="s">
        <v>3728</v>
      </c>
    </row>
    <row r="70" ht="15.75" customHeight="1">
      <c r="K70" s="47" t="s">
        <v>3710</v>
      </c>
      <c r="L70" s="450"/>
      <c r="M70" s="450" t="s">
        <v>3728</v>
      </c>
      <c r="N70" s="450" t="s">
        <v>3728</v>
      </c>
    </row>
    <row r="71" ht="15.75" customHeight="1">
      <c r="K71" s="47" t="s">
        <v>3717</v>
      </c>
      <c r="L71" s="450"/>
      <c r="M71" s="450" t="s">
        <v>3728</v>
      </c>
      <c r="N71" s="450" t="s">
        <v>3728</v>
      </c>
    </row>
    <row r="72" ht="15.75" customHeight="1">
      <c r="K72" s="47" t="s">
        <v>3724</v>
      </c>
      <c r="L72" s="450"/>
      <c r="M72" s="450" t="s">
        <v>3728</v>
      </c>
      <c r="N72" s="450" t="s">
        <v>3728</v>
      </c>
    </row>
    <row r="73" ht="15.75" customHeight="1">
      <c r="K73" s="47" t="s">
        <v>3733</v>
      </c>
      <c r="L73" s="450"/>
      <c r="M73" s="450" t="s">
        <v>3728</v>
      </c>
      <c r="N73" s="450" t="s">
        <v>3728</v>
      </c>
    </row>
    <row r="74" ht="15.75" customHeight="1">
      <c r="K74" s="47" t="s">
        <v>3614</v>
      </c>
      <c r="L74" s="450"/>
      <c r="M74" s="450" t="s">
        <v>3728</v>
      </c>
      <c r="N74" s="450" t="s">
        <v>3728</v>
      </c>
    </row>
    <row r="75" ht="15.75" customHeight="1">
      <c r="K75" s="47" t="s">
        <v>3781</v>
      </c>
      <c r="L75" s="450"/>
      <c r="M75" s="450" t="s">
        <v>3728</v>
      </c>
      <c r="N75" s="450" t="s">
        <v>3728</v>
      </c>
    </row>
    <row r="76" ht="15.75" customHeight="1">
      <c r="K76" s="47" t="s">
        <v>3235</v>
      </c>
      <c r="L76" s="450"/>
      <c r="M76" s="450" t="s">
        <v>3728</v>
      </c>
      <c r="N76" s="450" t="s">
        <v>3728</v>
      </c>
    </row>
    <row r="77" ht="15.75" customHeight="1">
      <c r="K77" s="47" t="s">
        <v>3761</v>
      </c>
      <c r="L77" s="450"/>
      <c r="M77" s="450" t="s">
        <v>3728</v>
      </c>
      <c r="N77" s="450" t="s">
        <v>3728</v>
      </c>
    </row>
    <row r="78" ht="15.75" customHeight="1">
      <c r="K78" s="47" t="s">
        <v>3660</v>
      </c>
      <c r="L78" s="450"/>
      <c r="M78" s="450" t="s">
        <v>3728</v>
      </c>
      <c r="N78" s="450" t="s">
        <v>3728</v>
      </c>
    </row>
    <row r="79" ht="15.75" customHeight="1">
      <c r="K79" s="14" t="s">
        <v>3270</v>
      </c>
      <c r="L79" s="452"/>
      <c r="M79" s="450" t="s">
        <v>3728</v>
      </c>
      <c r="N79" s="450" t="s">
        <v>3728</v>
      </c>
    </row>
    <row r="80" ht="15.75" customHeight="1">
      <c r="K80" s="14" t="s">
        <v>3782</v>
      </c>
      <c r="L80" s="452"/>
      <c r="M80" s="450" t="s">
        <v>3728</v>
      </c>
      <c r="N80" s="450" t="s">
        <v>3728</v>
      </c>
    </row>
    <row r="81" ht="15.75" customHeight="1">
      <c r="K81" s="14" t="s">
        <v>3783</v>
      </c>
      <c r="L81" s="452"/>
      <c r="M81" s="450" t="s">
        <v>3728</v>
      </c>
      <c r="N81" s="450" t="s">
        <v>3728</v>
      </c>
    </row>
    <row r="82" ht="15.75" customHeight="1">
      <c r="K82" s="14" t="s">
        <v>3784</v>
      </c>
      <c r="L82" s="452"/>
      <c r="M82" s="450" t="s">
        <v>3728</v>
      </c>
      <c r="N82" s="450" t="s">
        <v>3728</v>
      </c>
    </row>
    <row r="83" ht="15.75" customHeight="1">
      <c r="K83" s="47" t="s">
        <v>3529</v>
      </c>
      <c r="L83" s="450" t="s">
        <v>3728</v>
      </c>
      <c r="M83" s="450" t="s">
        <v>3728</v>
      </c>
      <c r="N83" s="450" t="s">
        <v>3728</v>
      </c>
    </row>
    <row r="84" ht="15.75" customHeight="1">
      <c r="K84" s="47" t="s">
        <v>3714</v>
      </c>
      <c r="L84" s="450" t="s">
        <v>3728</v>
      </c>
      <c r="M84" s="450" t="s">
        <v>3728</v>
      </c>
      <c r="N84" s="450" t="s">
        <v>3728</v>
      </c>
    </row>
    <row r="85" ht="15.75" customHeight="1">
      <c r="K85" s="47" t="s">
        <v>3721</v>
      </c>
      <c r="L85" s="450" t="s">
        <v>3728</v>
      </c>
      <c r="M85" s="450" t="s">
        <v>3728</v>
      </c>
      <c r="N85" s="450" t="s">
        <v>3728</v>
      </c>
    </row>
    <row r="86" ht="15.75" customHeight="1">
      <c r="K86" s="47" t="s">
        <v>3729</v>
      </c>
      <c r="L86" s="450" t="s">
        <v>3728</v>
      </c>
      <c r="M86" s="450" t="s">
        <v>3728</v>
      </c>
      <c r="N86" s="450" t="s">
        <v>3728</v>
      </c>
    </row>
    <row r="87" ht="15.75" customHeight="1">
      <c r="K87" s="47" t="s">
        <v>3738</v>
      </c>
      <c r="L87" s="450" t="s">
        <v>3728</v>
      </c>
      <c r="M87" s="450" t="s">
        <v>3728</v>
      </c>
      <c r="N87" s="450" t="s">
        <v>3728</v>
      </c>
    </row>
    <row r="88" ht="15.75" customHeight="1">
      <c r="L88" s="452"/>
      <c r="M88" s="452"/>
      <c r="N88" s="452"/>
    </row>
    <row r="89" ht="15.75" customHeight="1">
      <c r="K89" s="451" t="s">
        <v>3785</v>
      </c>
      <c r="L89" s="452"/>
      <c r="M89" s="452"/>
      <c r="N89" s="452"/>
    </row>
    <row r="90" ht="15.75" customHeight="1">
      <c r="K90" s="14" t="s">
        <v>15</v>
      </c>
      <c r="L90" s="452" t="s">
        <v>3786</v>
      </c>
      <c r="M90" s="452" t="s">
        <v>3786</v>
      </c>
      <c r="N90" s="453" t="s">
        <v>3787</v>
      </c>
    </row>
    <row r="91" ht="15.75" customHeight="1">
      <c r="K91" s="14" t="s">
        <v>3788</v>
      </c>
      <c r="L91" s="452">
        <v>1.0</v>
      </c>
      <c r="M91" s="452">
        <v>1.0</v>
      </c>
      <c r="N91" s="452">
        <v>1.0</v>
      </c>
    </row>
    <row r="92" ht="15.75" customHeight="1">
      <c r="K92" s="14" t="s">
        <v>3789</v>
      </c>
      <c r="L92" s="452">
        <v>1.0</v>
      </c>
      <c r="M92" s="452">
        <v>1.0</v>
      </c>
      <c r="N92" s="452">
        <v>2.0</v>
      </c>
    </row>
    <row r="93" ht="15.75" customHeight="1">
      <c r="K93" s="14" t="s">
        <v>3790</v>
      </c>
      <c r="L93" s="452">
        <v>2.0</v>
      </c>
      <c r="M93" s="452">
        <v>4.0</v>
      </c>
      <c r="N93" s="452">
        <v>5.0</v>
      </c>
    </row>
    <row r="94" ht="15.75" customHeight="1">
      <c r="K94" s="14" t="s">
        <v>3791</v>
      </c>
      <c r="L94" s="452" t="s">
        <v>3792</v>
      </c>
      <c r="M94" s="452" t="s">
        <v>3792</v>
      </c>
      <c r="N94" s="452" t="s">
        <v>20</v>
      </c>
    </row>
    <row r="95" ht="15.75" customHeight="1">
      <c r="K95" s="14" t="s">
        <v>3793</v>
      </c>
      <c r="L95" s="452">
        <v>1000.0</v>
      </c>
      <c r="M95" s="452">
        <v>3000.0</v>
      </c>
      <c r="N95" s="452" t="s">
        <v>3794</v>
      </c>
    </row>
    <row r="96" ht="15.75" customHeight="1">
      <c r="K96" s="14" t="s">
        <v>3795</v>
      </c>
      <c r="L96" s="452">
        <v>1000.0</v>
      </c>
      <c r="M96" s="452">
        <v>1000.0</v>
      </c>
      <c r="N96" s="452" t="s">
        <v>3794</v>
      </c>
    </row>
    <row r="97" ht="15.75" customHeight="1">
      <c r="K97" s="14" t="s">
        <v>3796</v>
      </c>
      <c r="L97" s="452" t="s">
        <v>3797</v>
      </c>
      <c r="M97" s="452">
        <v>100.0</v>
      </c>
      <c r="N97" s="452" t="s">
        <v>3794</v>
      </c>
    </row>
    <row r="98" ht="15.75" customHeight="1">
      <c r="K98" s="18" t="s">
        <v>3798</v>
      </c>
      <c r="L98" s="452" t="s">
        <v>3797</v>
      </c>
      <c r="M98" s="452">
        <v>20.0</v>
      </c>
      <c r="N98" s="452" t="s">
        <v>3794</v>
      </c>
    </row>
    <row r="99" ht="15.75" customHeight="1">
      <c r="K99" s="14" t="s">
        <v>3799</v>
      </c>
      <c r="L99" s="452" t="s">
        <v>3797</v>
      </c>
      <c r="M99" s="452">
        <v>1.0</v>
      </c>
      <c r="N99" s="452" t="s">
        <v>3794</v>
      </c>
    </row>
    <row r="100" ht="15.75" customHeight="1"/>
    <row r="101" ht="15.75" customHeight="1"/>
    <row r="102" ht="15.75" customHeight="1"/>
    <row r="103" ht="15.75" customHeight="1"/>
    <row r="104" ht="15.75" customHeight="1">
      <c r="L104" s="452"/>
      <c r="M104" s="452"/>
      <c r="N104" s="452"/>
    </row>
    <row r="105" ht="15.75" customHeight="1">
      <c r="L105" s="452"/>
      <c r="M105" s="452"/>
      <c r="N105" s="452"/>
    </row>
    <row r="106" ht="15.75" customHeight="1">
      <c r="L106" s="452"/>
      <c r="M106" s="452"/>
      <c r="N106" s="452"/>
    </row>
    <row r="107" ht="15.75" customHeight="1">
      <c r="L107" s="452"/>
      <c r="M107" s="452"/>
      <c r="N107" s="452"/>
    </row>
    <row r="108" ht="15.75" customHeight="1">
      <c r="L108" s="452"/>
      <c r="M108" s="452"/>
      <c r="N108" s="452"/>
    </row>
    <row r="109" ht="15.75" customHeight="1">
      <c r="L109" s="452"/>
      <c r="M109" s="452"/>
      <c r="N109" s="452"/>
    </row>
    <row r="110" ht="15.75" customHeight="1">
      <c r="L110" s="452"/>
      <c r="M110" s="452"/>
      <c r="N110" s="452"/>
    </row>
    <row r="111" ht="15.75" customHeight="1">
      <c r="L111" s="452"/>
      <c r="M111" s="452"/>
      <c r="N111" s="452"/>
    </row>
    <row r="112" ht="15.75" customHeight="1">
      <c r="L112" s="452"/>
      <c r="M112" s="452"/>
      <c r="N112" s="452"/>
    </row>
    <row r="113" ht="15.75" customHeight="1">
      <c r="L113" s="452"/>
      <c r="M113" s="452"/>
      <c r="N113" s="452"/>
    </row>
    <row r="114" ht="15.75" customHeight="1">
      <c r="L114" s="452"/>
      <c r="M114" s="452"/>
      <c r="N114" s="452"/>
    </row>
    <row r="115" ht="15.75" customHeight="1">
      <c r="L115" s="452"/>
      <c r="M115" s="452"/>
      <c r="N115" s="452"/>
    </row>
    <row r="116" ht="15.75" customHeight="1">
      <c r="L116" s="452"/>
      <c r="M116" s="452"/>
      <c r="N116" s="452"/>
    </row>
    <row r="117" ht="15.75" customHeight="1">
      <c r="L117" s="452"/>
      <c r="M117" s="452"/>
      <c r="N117" s="452"/>
    </row>
    <row r="118" ht="15.75" customHeight="1">
      <c r="L118" s="452"/>
      <c r="M118" s="452"/>
      <c r="N118" s="452"/>
    </row>
    <row r="119" ht="15.75" customHeight="1">
      <c r="L119" s="452"/>
      <c r="M119" s="452"/>
      <c r="N119" s="452"/>
    </row>
    <row r="120" ht="15.75" customHeight="1">
      <c r="L120" s="452"/>
      <c r="M120" s="452"/>
      <c r="N120" s="452"/>
    </row>
    <row r="121" ht="15.75" customHeight="1">
      <c r="L121" s="452"/>
      <c r="M121" s="452"/>
      <c r="N121" s="452"/>
    </row>
    <row r="122" ht="15.75" customHeight="1">
      <c r="L122" s="452"/>
      <c r="M122" s="452"/>
      <c r="N122" s="452"/>
    </row>
    <row r="123" ht="15.75" customHeight="1">
      <c r="L123" s="452"/>
      <c r="M123" s="452"/>
      <c r="N123" s="452"/>
    </row>
    <row r="124" ht="15.75" customHeight="1">
      <c r="L124" s="452"/>
      <c r="M124" s="452"/>
      <c r="N124" s="452"/>
    </row>
    <row r="125" ht="15.75" customHeight="1">
      <c r="L125" s="452"/>
      <c r="M125" s="452"/>
      <c r="N125" s="452"/>
    </row>
    <row r="126" ht="15.75" customHeight="1">
      <c r="L126" s="452"/>
      <c r="M126" s="452"/>
      <c r="N126" s="452"/>
    </row>
    <row r="127" ht="15.75" customHeight="1">
      <c r="L127" s="452"/>
      <c r="M127" s="452"/>
      <c r="N127" s="452"/>
    </row>
    <row r="128" ht="15.75" customHeight="1">
      <c r="L128" s="452"/>
      <c r="M128" s="452"/>
      <c r="N128" s="452"/>
    </row>
    <row r="129" ht="15.75" customHeight="1">
      <c r="L129" s="452"/>
      <c r="M129" s="452"/>
      <c r="N129" s="452"/>
    </row>
    <row r="130" ht="15.75" customHeight="1">
      <c r="L130" s="452"/>
      <c r="M130" s="452"/>
      <c r="N130" s="452"/>
    </row>
    <row r="131" ht="15.75" customHeight="1">
      <c r="L131" s="452"/>
      <c r="M131" s="452"/>
      <c r="N131" s="452"/>
    </row>
    <row r="132" ht="15.75" customHeight="1">
      <c r="L132" s="452"/>
      <c r="M132" s="452"/>
      <c r="N132" s="452"/>
    </row>
    <row r="133" ht="15.75" customHeight="1">
      <c r="L133" s="452"/>
      <c r="M133" s="452"/>
      <c r="N133" s="452"/>
    </row>
    <row r="134" ht="15.75" customHeight="1">
      <c r="L134" s="452"/>
      <c r="M134" s="452"/>
      <c r="N134" s="452"/>
    </row>
    <row r="135" ht="15.75" customHeight="1">
      <c r="L135" s="452"/>
      <c r="M135" s="452"/>
      <c r="N135" s="452"/>
    </row>
    <row r="136" ht="15.75" customHeight="1">
      <c r="L136" s="452"/>
      <c r="M136" s="452"/>
      <c r="N136" s="452"/>
    </row>
    <row r="137" ht="15.75" customHeight="1">
      <c r="L137" s="452"/>
      <c r="M137" s="452"/>
      <c r="N137" s="452"/>
    </row>
    <row r="138" ht="15.75" customHeight="1">
      <c r="L138" s="452"/>
      <c r="M138" s="452"/>
      <c r="N138" s="452"/>
    </row>
    <row r="139" ht="15.75" customHeight="1">
      <c r="L139" s="452"/>
      <c r="M139" s="452"/>
      <c r="N139" s="452"/>
    </row>
    <row r="140" ht="15.75" customHeight="1">
      <c r="L140" s="452"/>
      <c r="M140" s="452"/>
      <c r="N140" s="452"/>
    </row>
    <row r="141" ht="15.75" customHeight="1">
      <c r="L141" s="452"/>
      <c r="M141" s="452"/>
      <c r="N141" s="452"/>
    </row>
    <row r="142" ht="15.75" customHeight="1">
      <c r="L142" s="452"/>
      <c r="M142" s="452"/>
      <c r="N142" s="452"/>
    </row>
    <row r="143" ht="15.75" customHeight="1">
      <c r="L143" s="452"/>
      <c r="M143" s="452"/>
      <c r="N143" s="452"/>
    </row>
    <row r="144" ht="15.75" customHeight="1">
      <c r="L144" s="452"/>
      <c r="M144" s="452"/>
      <c r="N144" s="452"/>
    </row>
    <row r="145" ht="15.75" customHeight="1">
      <c r="L145" s="452"/>
      <c r="M145" s="452"/>
      <c r="N145" s="452"/>
    </row>
    <row r="146" ht="15.75" customHeight="1">
      <c r="L146" s="452"/>
      <c r="M146" s="452"/>
      <c r="N146" s="452"/>
    </row>
    <row r="147" ht="15.75" customHeight="1">
      <c r="L147" s="452"/>
      <c r="M147" s="452"/>
      <c r="N147" s="452"/>
    </row>
    <row r="148" ht="15.75" customHeight="1">
      <c r="L148" s="452"/>
      <c r="M148" s="452"/>
      <c r="N148" s="452"/>
    </row>
    <row r="149" ht="15.75" customHeight="1">
      <c r="L149" s="452"/>
      <c r="M149" s="452"/>
      <c r="N149" s="452"/>
    </row>
    <row r="150" ht="15.75" customHeight="1">
      <c r="L150" s="452"/>
      <c r="M150" s="452"/>
      <c r="N150" s="452"/>
    </row>
    <row r="151" ht="15.75" customHeight="1">
      <c r="L151" s="452"/>
      <c r="M151" s="452"/>
      <c r="N151" s="452"/>
    </row>
    <row r="152" ht="15.75" customHeight="1">
      <c r="L152" s="452"/>
      <c r="M152" s="452"/>
      <c r="N152" s="452"/>
    </row>
    <row r="153" ht="15.75" customHeight="1">
      <c r="L153" s="452"/>
      <c r="M153" s="452"/>
      <c r="N153" s="452"/>
    </row>
    <row r="154" ht="15.75" customHeight="1">
      <c r="L154" s="452"/>
      <c r="M154" s="452"/>
      <c r="N154" s="452"/>
    </row>
    <row r="155" ht="15.75" customHeight="1">
      <c r="L155" s="452"/>
      <c r="M155" s="452"/>
      <c r="N155" s="452"/>
    </row>
    <row r="156" ht="15.75" customHeight="1">
      <c r="L156" s="452"/>
      <c r="M156" s="452"/>
      <c r="N156" s="452"/>
    </row>
    <row r="157" ht="15.75" customHeight="1">
      <c r="L157" s="452"/>
      <c r="M157" s="452"/>
      <c r="N157" s="452"/>
    </row>
    <row r="158" ht="15.75" customHeight="1">
      <c r="L158" s="452"/>
      <c r="M158" s="452"/>
      <c r="N158" s="452"/>
    </row>
    <row r="159" ht="15.75" customHeight="1">
      <c r="L159" s="452"/>
      <c r="M159" s="452"/>
      <c r="N159" s="452"/>
    </row>
    <row r="160" ht="15.75" customHeight="1">
      <c r="L160" s="452"/>
      <c r="M160" s="452"/>
      <c r="N160" s="452"/>
    </row>
    <row r="161" ht="15.75" customHeight="1">
      <c r="L161" s="452"/>
      <c r="M161" s="452"/>
      <c r="N161" s="452"/>
    </row>
    <row r="162" ht="15.75" customHeight="1">
      <c r="L162" s="452"/>
      <c r="M162" s="452"/>
      <c r="N162" s="452"/>
    </row>
    <row r="163" ht="15.75" customHeight="1">
      <c r="L163" s="452"/>
      <c r="M163" s="452"/>
      <c r="N163" s="452"/>
    </row>
    <row r="164" ht="15.75" customHeight="1">
      <c r="L164" s="452"/>
      <c r="M164" s="452"/>
      <c r="N164" s="452"/>
    </row>
    <row r="165" ht="15.75" customHeight="1">
      <c r="L165" s="452"/>
      <c r="M165" s="452"/>
      <c r="N165" s="452"/>
    </row>
    <row r="166" ht="15.75" customHeight="1">
      <c r="L166" s="452"/>
      <c r="M166" s="452"/>
      <c r="N166" s="452"/>
    </row>
    <row r="167" ht="15.75" customHeight="1">
      <c r="L167" s="452"/>
      <c r="M167" s="452"/>
      <c r="N167" s="452"/>
    </row>
    <row r="168" ht="15.75" customHeight="1">
      <c r="L168" s="452"/>
      <c r="M168" s="452"/>
      <c r="N168" s="452"/>
    </row>
    <row r="169" ht="15.75" customHeight="1">
      <c r="L169" s="452"/>
      <c r="M169" s="452"/>
      <c r="N169" s="452"/>
    </row>
    <row r="170" ht="15.75" customHeight="1">
      <c r="L170" s="452"/>
      <c r="M170" s="452"/>
      <c r="N170" s="452"/>
    </row>
    <row r="171" ht="15.75" customHeight="1">
      <c r="L171" s="452"/>
      <c r="M171" s="452"/>
      <c r="N171" s="452"/>
    </row>
    <row r="172" ht="15.75" customHeight="1">
      <c r="L172" s="452"/>
      <c r="M172" s="452"/>
      <c r="N172" s="452"/>
    </row>
    <row r="173" ht="15.75" customHeight="1">
      <c r="L173" s="452"/>
      <c r="M173" s="452"/>
      <c r="N173" s="452"/>
    </row>
    <row r="174" ht="15.75" customHeight="1">
      <c r="L174" s="452"/>
      <c r="M174" s="452"/>
      <c r="N174" s="452"/>
    </row>
    <row r="175" ht="15.75" customHeight="1">
      <c r="L175" s="452"/>
      <c r="M175" s="452"/>
      <c r="N175" s="452"/>
    </row>
    <row r="176" ht="15.75" customHeight="1">
      <c r="L176" s="452"/>
      <c r="M176" s="452"/>
      <c r="N176" s="452"/>
    </row>
    <row r="177" ht="15.75" customHeight="1">
      <c r="L177" s="452"/>
      <c r="M177" s="452"/>
      <c r="N177" s="452"/>
    </row>
    <row r="178" ht="15.75" customHeight="1">
      <c r="L178" s="452"/>
      <c r="M178" s="452"/>
      <c r="N178" s="452"/>
    </row>
    <row r="179" ht="15.75" customHeight="1">
      <c r="L179" s="452"/>
      <c r="M179" s="452"/>
      <c r="N179" s="452"/>
    </row>
    <row r="180" ht="15.75" customHeight="1">
      <c r="L180" s="452"/>
      <c r="M180" s="452"/>
      <c r="N180" s="452"/>
    </row>
    <row r="181" ht="15.75" customHeight="1">
      <c r="L181" s="452"/>
      <c r="M181" s="452"/>
      <c r="N181" s="452"/>
    </row>
    <row r="182" ht="15.75" customHeight="1">
      <c r="L182" s="452"/>
      <c r="M182" s="452"/>
      <c r="N182" s="452"/>
    </row>
    <row r="183" ht="15.75" customHeight="1">
      <c r="L183" s="452"/>
      <c r="M183" s="452"/>
      <c r="N183" s="452"/>
    </row>
    <row r="184" ht="15.75" customHeight="1">
      <c r="L184" s="452"/>
      <c r="M184" s="452"/>
      <c r="N184" s="452"/>
    </row>
    <row r="185" ht="15.75" customHeight="1">
      <c r="L185" s="452"/>
      <c r="M185" s="452"/>
      <c r="N185" s="452"/>
    </row>
    <row r="186" ht="15.75" customHeight="1">
      <c r="L186" s="452"/>
      <c r="M186" s="452"/>
      <c r="N186" s="452"/>
    </row>
    <row r="187" ht="15.75" customHeight="1">
      <c r="L187" s="452"/>
      <c r="M187" s="452"/>
      <c r="N187" s="452"/>
    </row>
    <row r="188" ht="15.75" customHeight="1">
      <c r="L188" s="452"/>
      <c r="M188" s="452"/>
      <c r="N188" s="452"/>
    </row>
    <row r="189" ht="15.75" customHeight="1">
      <c r="L189" s="452"/>
      <c r="M189" s="452"/>
      <c r="N189" s="452"/>
    </row>
    <row r="190" ht="15.75" customHeight="1">
      <c r="L190" s="452"/>
      <c r="M190" s="452"/>
      <c r="N190" s="452"/>
    </row>
    <row r="191" ht="15.75" customHeight="1">
      <c r="L191" s="452"/>
      <c r="M191" s="452"/>
      <c r="N191" s="452"/>
    </row>
    <row r="192" ht="15.75" customHeight="1">
      <c r="L192" s="452"/>
      <c r="M192" s="452"/>
      <c r="N192" s="452"/>
    </row>
    <row r="193" ht="15.75" customHeight="1">
      <c r="L193" s="452"/>
      <c r="M193" s="452"/>
      <c r="N193" s="452"/>
    </row>
    <row r="194" ht="15.75" customHeight="1">
      <c r="L194" s="452"/>
      <c r="M194" s="452"/>
      <c r="N194" s="452"/>
    </row>
    <row r="195" ht="15.75" customHeight="1">
      <c r="L195" s="452"/>
      <c r="M195" s="452"/>
      <c r="N195" s="452"/>
    </row>
    <row r="196" ht="15.75" customHeight="1">
      <c r="L196" s="452"/>
      <c r="M196" s="452"/>
      <c r="N196" s="452"/>
    </row>
    <row r="197" ht="15.75" customHeight="1">
      <c r="L197" s="452"/>
      <c r="M197" s="452"/>
      <c r="N197" s="452"/>
    </row>
    <row r="198" ht="15.75" customHeight="1">
      <c r="L198" s="452"/>
      <c r="M198" s="452"/>
      <c r="N198" s="452"/>
    </row>
    <row r="199" ht="15.75" customHeight="1">
      <c r="L199" s="452"/>
      <c r="M199" s="452"/>
      <c r="N199" s="452"/>
    </row>
    <row r="200" ht="15.75" customHeight="1">
      <c r="L200" s="452"/>
      <c r="M200" s="452"/>
      <c r="N200" s="452"/>
    </row>
    <row r="201" ht="15.75" customHeight="1">
      <c r="L201" s="452"/>
      <c r="M201" s="452"/>
      <c r="N201" s="452"/>
    </row>
    <row r="202" ht="15.75" customHeight="1">
      <c r="L202" s="452"/>
      <c r="M202" s="452"/>
      <c r="N202" s="452"/>
    </row>
    <row r="203" ht="15.75" customHeight="1">
      <c r="L203" s="452"/>
      <c r="M203" s="452"/>
      <c r="N203" s="452"/>
    </row>
    <row r="204" ht="15.75" customHeight="1">
      <c r="L204" s="452"/>
      <c r="M204" s="452"/>
      <c r="N204" s="452"/>
    </row>
    <row r="205" ht="15.75" customHeight="1">
      <c r="L205" s="452"/>
      <c r="M205" s="452"/>
      <c r="N205" s="452"/>
    </row>
    <row r="206" ht="15.75" customHeight="1">
      <c r="L206" s="452"/>
      <c r="M206" s="452"/>
      <c r="N206" s="452"/>
    </row>
    <row r="207" ht="15.75" customHeight="1">
      <c r="L207" s="452"/>
      <c r="M207" s="452"/>
      <c r="N207" s="452"/>
    </row>
    <row r="208" ht="15.75" customHeight="1">
      <c r="L208" s="452"/>
      <c r="M208" s="452"/>
      <c r="N208" s="452"/>
    </row>
    <row r="209" ht="15.75" customHeight="1">
      <c r="L209" s="452"/>
      <c r="M209" s="452"/>
      <c r="N209" s="452"/>
    </row>
    <row r="210" ht="15.75" customHeight="1">
      <c r="L210" s="452"/>
      <c r="M210" s="452"/>
      <c r="N210" s="452"/>
    </row>
    <row r="211" ht="15.75" customHeight="1">
      <c r="L211" s="452"/>
      <c r="M211" s="452"/>
      <c r="N211" s="452"/>
    </row>
    <row r="212" ht="15.75" customHeight="1">
      <c r="L212" s="452"/>
      <c r="M212" s="452"/>
      <c r="N212" s="452"/>
    </row>
    <row r="213" ht="15.75" customHeight="1">
      <c r="L213" s="452"/>
      <c r="M213" s="452"/>
      <c r="N213" s="452"/>
    </row>
    <row r="214" ht="15.75" customHeight="1">
      <c r="L214" s="452"/>
      <c r="M214" s="452"/>
      <c r="N214" s="452"/>
    </row>
    <row r="215" ht="15.75" customHeight="1">
      <c r="L215" s="452"/>
      <c r="M215" s="452"/>
      <c r="N215" s="452"/>
    </row>
    <row r="216" ht="15.75" customHeight="1">
      <c r="L216" s="452"/>
      <c r="M216" s="452"/>
      <c r="N216" s="452"/>
    </row>
    <row r="217" ht="15.75" customHeight="1">
      <c r="L217" s="452"/>
      <c r="M217" s="452"/>
      <c r="N217" s="452"/>
    </row>
    <row r="218" ht="15.75" customHeight="1">
      <c r="L218" s="452"/>
      <c r="M218" s="452"/>
      <c r="N218" s="452"/>
    </row>
    <row r="219" ht="15.75" customHeight="1">
      <c r="L219" s="452"/>
      <c r="M219" s="452"/>
      <c r="N219" s="452"/>
    </row>
    <row r="220" ht="15.75" customHeight="1">
      <c r="L220" s="452"/>
      <c r="M220" s="452"/>
      <c r="N220" s="452"/>
    </row>
    <row r="221" ht="15.75" customHeight="1">
      <c r="L221" s="452"/>
      <c r="M221" s="452"/>
      <c r="N221" s="452"/>
    </row>
    <row r="222" ht="15.75" customHeight="1">
      <c r="L222" s="452"/>
      <c r="M222" s="452"/>
      <c r="N222" s="452"/>
    </row>
    <row r="223" ht="15.75" customHeight="1">
      <c r="L223" s="452"/>
      <c r="M223" s="452"/>
      <c r="N223" s="452"/>
    </row>
    <row r="224" ht="15.75" customHeight="1">
      <c r="L224" s="452"/>
      <c r="M224" s="452"/>
      <c r="N224" s="452"/>
    </row>
    <row r="225" ht="15.75" customHeight="1">
      <c r="L225" s="452"/>
      <c r="M225" s="452"/>
      <c r="N225" s="452"/>
    </row>
    <row r="226" ht="15.75" customHeight="1">
      <c r="L226" s="452"/>
      <c r="M226" s="452"/>
      <c r="N226" s="452"/>
    </row>
    <row r="227" ht="15.75" customHeight="1">
      <c r="L227" s="452"/>
      <c r="M227" s="452"/>
      <c r="N227" s="452"/>
    </row>
    <row r="228" ht="15.75" customHeight="1">
      <c r="L228" s="452"/>
      <c r="M228" s="452"/>
      <c r="N228" s="452"/>
    </row>
    <row r="229" ht="15.75" customHeight="1">
      <c r="L229" s="452"/>
      <c r="M229" s="452"/>
      <c r="N229" s="452"/>
    </row>
    <row r="230" ht="15.75" customHeight="1">
      <c r="L230" s="452"/>
      <c r="M230" s="452"/>
      <c r="N230" s="452"/>
    </row>
    <row r="231" ht="15.75" customHeight="1">
      <c r="L231" s="452"/>
      <c r="M231" s="452"/>
      <c r="N231" s="452"/>
    </row>
    <row r="232" ht="15.75" customHeight="1">
      <c r="L232" s="452"/>
      <c r="M232" s="452"/>
      <c r="N232" s="452"/>
    </row>
    <row r="233" ht="15.75" customHeight="1">
      <c r="L233" s="452"/>
      <c r="M233" s="452"/>
      <c r="N233" s="452"/>
    </row>
    <row r="234" ht="15.75" customHeight="1">
      <c r="L234" s="452"/>
      <c r="M234" s="452"/>
      <c r="N234" s="452"/>
    </row>
    <row r="235" ht="15.75" customHeight="1">
      <c r="L235" s="452"/>
      <c r="M235" s="452"/>
      <c r="N235" s="452"/>
    </row>
    <row r="236" ht="15.75" customHeight="1">
      <c r="L236" s="452"/>
      <c r="M236" s="452"/>
      <c r="N236" s="452"/>
    </row>
    <row r="237" ht="15.75" customHeight="1">
      <c r="L237" s="452"/>
      <c r="M237" s="452"/>
      <c r="N237" s="452"/>
    </row>
    <row r="238" ht="15.75" customHeight="1">
      <c r="L238" s="452"/>
      <c r="M238" s="452"/>
      <c r="N238" s="452"/>
    </row>
    <row r="239" ht="15.75" customHeight="1">
      <c r="L239" s="452"/>
      <c r="M239" s="452"/>
      <c r="N239" s="452"/>
    </row>
    <row r="240" ht="15.75" customHeight="1">
      <c r="L240" s="452"/>
      <c r="M240" s="452"/>
      <c r="N240" s="452"/>
    </row>
    <row r="241" ht="15.75" customHeight="1">
      <c r="L241" s="452"/>
      <c r="M241" s="452"/>
      <c r="N241" s="452"/>
    </row>
    <row r="242" ht="15.75" customHeight="1">
      <c r="L242" s="452"/>
      <c r="M242" s="452"/>
      <c r="N242" s="452"/>
    </row>
    <row r="243" ht="15.75" customHeight="1">
      <c r="L243" s="452"/>
      <c r="M243" s="452"/>
      <c r="N243" s="452"/>
    </row>
    <row r="244" ht="15.75" customHeight="1">
      <c r="L244" s="452"/>
      <c r="M244" s="452"/>
      <c r="N244" s="452"/>
    </row>
    <row r="245" ht="15.75" customHeight="1">
      <c r="L245" s="452"/>
      <c r="M245" s="452"/>
      <c r="N245" s="452"/>
    </row>
    <row r="246" ht="15.75" customHeight="1">
      <c r="L246" s="452"/>
      <c r="M246" s="452"/>
      <c r="N246" s="452"/>
    </row>
    <row r="247" ht="15.75" customHeight="1">
      <c r="L247" s="452"/>
      <c r="M247" s="452"/>
      <c r="N247" s="452"/>
    </row>
    <row r="248" ht="15.75" customHeight="1">
      <c r="L248" s="452"/>
      <c r="M248" s="452"/>
      <c r="N248" s="452"/>
    </row>
    <row r="249" ht="15.75" customHeight="1">
      <c r="L249" s="452"/>
      <c r="M249" s="452"/>
      <c r="N249" s="452"/>
    </row>
    <row r="250" ht="15.75" customHeight="1">
      <c r="L250" s="452"/>
      <c r="M250" s="452"/>
      <c r="N250" s="452"/>
    </row>
    <row r="251" ht="15.75" customHeight="1">
      <c r="L251" s="452"/>
      <c r="M251" s="452"/>
      <c r="N251" s="452"/>
    </row>
    <row r="252" ht="15.75" customHeight="1">
      <c r="L252" s="452"/>
      <c r="M252" s="452"/>
      <c r="N252" s="452"/>
    </row>
    <row r="253" ht="15.75" customHeight="1">
      <c r="L253" s="452"/>
      <c r="M253" s="452"/>
      <c r="N253" s="452"/>
    </row>
    <row r="254" ht="15.75" customHeight="1">
      <c r="L254" s="452"/>
      <c r="M254" s="452"/>
      <c r="N254" s="452"/>
    </row>
    <row r="255" ht="15.75" customHeight="1">
      <c r="L255" s="452"/>
      <c r="M255" s="452"/>
      <c r="N255" s="452"/>
    </row>
    <row r="256" ht="15.75" customHeight="1">
      <c r="L256" s="452"/>
      <c r="M256" s="452"/>
      <c r="N256" s="452"/>
    </row>
    <row r="257" ht="15.75" customHeight="1">
      <c r="L257" s="452"/>
      <c r="M257" s="452"/>
      <c r="N257" s="452"/>
    </row>
    <row r="258" ht="15.75" customHeight="1">
      <c r="L258" s="452"/>
      <c r="M258" s="452"/>
      <c r="N258" s="452"/>
    </row>
    <row r="259" ht="15.75" customHeight="1">
      <c r="L259" s="452"/>
      <c r="M259" s="452"/>
      <c r="N259" s="452"/>
    </row>
    <row r="260" ht="15.75" customHeight="1">
      <c r="L260" s="452"/>
      <c r="M260" s="452"/>
      <c r="N260" s="452"/>
    </row>
    <row r="261" ht="15.75" customHeight="1">
      <c r="L261" s="452"/>
      <c r="M261" s="452"/>
      <c r="N261" s="452"/>
    </row>
    <row r="262" ht="15.75" customHeight="1">
      <c r="L262" s="452"/>
      <c r="M262" s="452"/>
      <c r="N262" s="452"/>
    </row>
    <row r="263" ht="15.75" customHeight="1">
      <c r="L263" s="452"/>
      <c r="M263" s="452"/>
      <c r="N263" s="452"/>
    </row>
    <row r="264" ht="15.75" customHeight="1">
      <c r="L264" s="452"/>
      <c r="M264" s="452"/>
      <c r="N264" s="452"/>
    </row>
    <row r="265" ht="15.75" customHeight="1">
      <c r="L265" s="452"/>
      <c r="M265" s="452"/>
      <c r="N265" s="452"/>
    </row>
    <row r="266" ht="15.75" customHeight="1">
      <c r="L266" s="452"/>
      <c r="M266" s="452"/>
      <c r="N266" s="452"/>
    </row>
    <row r="267" ht="15.75" customHeight="1">
      <c r="L267" s="452"/>
      <c r="M267" s="452"/>
      <c r="N267" s="452"/>
    </row>
    <row r="268" ht="15.75" customHeight="1">
      <c r="L268" s="452"/>
      <c r="M268" s="452"/>
      <c r="N268" s="452"/>
    </row>
    <row r="269" ht="15.75" customHeight="1">
      <c r="L269" s="452"/>
      <c r="M269" s="452"/>
      <c r="N269" s="452"/>
    </row>
    <row r="270" ht="15.75" customHeight="1">
      <c r="L270" s="452"/>
      <c r="M270" s="452"/>
      <c r="N270" s="452"/>
    </row>
    <row r="271" ht="15.75" customHeight="1">
      <c r="L271" s="452"/>
      <c r="M271" s="452"/>
      <c r="N271" s="452"/>
    </row>
    <row r="272" ht="15.75" customHeight="1">
      <c r="L272" s="452"/>
      <c r="M272" s="452"/>
      <c r="N272" s="452"/>
    </row>
    <row r="273" ht="15.75" customHeight="1">
      <c r="L273" s="452"/>
      <c r="M273" s="452"/>
      <c r="N273" s="452"/>
    </row>
    <row r="274" ht="15.75" customHeight="1">
      <c r="L274" s="452"/>
      <c r="M274" s="452"/>
      <c r="N274" s="452"/>
    </row>
    <row r="275" ht="15.75" customHeight="1">
      <c r="L275" s="452"/>
      <c r="M275" s="452"/>
      <c r="N275" s="452"/>
    </row>
    <row r="276" ht="15.75" customHeight="1">
      <c r="L276" s="452"/>
      <c r="M276" s="452"/>
      <c r="N276" s="452"/>
    </row>
    <row r="277" ht="15.75" customHeight="1">
      <c r="L277" s="452"/>
      <c r="M277" s="452"/>
      <c r="N277" s="452"/>
    </row>
    <row r="278" ht="15.75" customHeight="1">
      <c r="L278" s="452"/>
      <c r="M278" s="452"/>
      <c r="N278" s="452"/>
    </row>
    <row r="279" ht="15.75" customHeight="1">
      <c r="L279" s="452"/>
      <c r="M279" s="452"/>
      <c r="N279" s="452"/>
    </row>
    <row r="280" ht="15.75" customHeight="1">
      <c r="L280" s="452"/>
      <c r="M280" s="452"/>
      <c r="N280" s="452"/>
    </row>
    <row r="281" ht="15.75" customHeight="1">
      <c r="L281" s="452"/>
      <c r="M281" s="452"/>
      <c r="N281" s="452"/>
    </row>
    <row r="282" ht="15.75" customHeight="1">
      <c r="L282" s="452"/>
      <c r="M282" s="452"/>
      <c r="N282" s="452"/>
    </row>
    <row r="283" ht="15.75" customHeight="1">
      <c r="L283" s="452"/>
      <c r="M283" s="452"/>
      <c r="N283" s="452"/>
    </row>
    <row r="284" ht="15.75" customHeight="1">
      <c r="L284" s="452"/>
      <c r="M284" s="452"/>
      <c r="N284" s="452"/>
    </row>
    <row r="285" ht="15.75" customHeight="1">
      <c r="L285" s="452"/>
      <c r="M285" s="452"/>
      <c r="N285" s="452"/>
    </row>
    <row r="286" ht="15.75" customHeight="1">
      <c r="L286" s="452"/>
      <c r="M286" s="452"/>
      <c r="N286" s="452"/>
    </row>
    <row r="287" ht="15.75" customHeight="1">
      <c r="L287" s="452"/>
      <c r="M287" s="452"/>
      <c r="N287" s="452"/>
    </row>
    <row r="288" ht="15.75" customHeight="1">
      <c r="L288" s="452"/>
      <c r="M288" s="452"/>
      <c r="N288" s="452"/>
    </row>
    <row r="289" ht="15.75" customHeight="1">
      <c r="L289" s="452"/>
      <c r="M289" s="452"/>
      <c r="N289" s="452"/>
    </row>
    <row r="290" ht="15.75" customHeight="1">
      <c r="L290" s="452"/>
      <c r="M290" s="452"/>
      <c r="N290" s="452"/>
    </row>
    <row r="291" ht="15.75" customHeight="1">
      <c r="L291" s="452"/>
      <c r="M291" s="452"/>
      <c r="N291" s="452"/>
    </row>
    <row r="292" ht="15.75" customHeight="1">
      <c r="L292" s="452"/>
      <c r="M292" s="452"/>
      <c r="N292" s="452"/>
    </row>
    <row r="293" ht="15.75" customHeight="1">
      <c r="L293" s="452"/>
      <c r="M293" s="452"/>
      <c r="N293" s="452"/>
    </row>
    <row r="294" ht="15.75" customHeight="1">
      <c r="L294" s="452"/>
      <c r="M294" s="452"/>
      <c r="N294" s="452"/>
    </row>
    <row r="295" ht="15.75" customHeight="1">
      <c r="L295" s="452"/>
      <c r="M295" s="452"/>
      <c r="N295" s="452"/>
    </row>
    <row r="296" ht="15.75" customHeight="1">
      <c r="L296" s="452"/>
      <c r="M296" s="452"/>
      <c r="N296" s="452"/>
    </row>
    <row r="297" ht="15.75" customHeight="1">
      <c r="L297" s="452"/>
      <c r="M297" s="452"/>
      <c r="N297" s="452"/>
    </row>
    <row r="298" ht="15.75" customHeight="1">
      <c r="L298" s="452"/>
      <c r="M298" s="452"/>
      <c r="N298" s="452"/>
    </row>
    <row r="299" ht="15.75" customHeight="1">
      <c r="L299" s="452"/>
      <c r="M299" s="452"/>
      <c r="N299" s="452"/>
    </row>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25"/>
    <col customWidth="1" min="7" max="7" width="32.75"/>
  </cols>
  <sheetData>
    <row r="1">
      <c r="A1" s="90" t="s">
        <v>3800</v>
      </c>
      <c r="B1" s="90" t="s">
        <v>3801</v>
      </c>
      <c r="C1" s="90" t="s">
        <v>3802</v>
      </c>
      <c r="F1" s="90" t="s">
        <v>3803</v>
      </c>
      <c r="G1" s="90" t="s">
        <v>3804</v>
      </c>
    </row>
    <row r="2">
      <c r="A2" s="90" t="s">
        <v>3805</v>
      </c>
      <c r="B2" s="454" t="s">
        <v>3806</v>
      </c>
      <c r="C2" s="90" t="s">
        <v>3807</v>
      </c>
      <c r="F2" s="90" t="s">
        <v>3808</v>
      </c>
      <c r="G2" s="90" t="s">
        <v>3809</v>
      </c>
    </row>
    <row r="3">
      <c r="A3" s="90" t="s">
        <v>3810</v>
      </c>
      <c r="B3" s="454" t="s">
        <v>3811</v>
      </c>
      <c r="C3" s="90" t="s">
        <v>3812</v>
      </c>
    </row>
    <row r="4">
      <c r="A4" s="90" t="s">
        <v>3813</v>
      </c>
      <c r="B4" s="454" t="s">
        <v>3814</v>
      </c>
      <c r="C4" s="90" t="s">
        <v>3815</v>
      </c>
    </row>
    <row r="5">
      <c r="A5" s="90" t="s">
        <v>3816</v>
      </c>
      <c r="B5" s="454" t="s">
        <v>3817</v>
      </c>
      <c r="C5" s="90" t="s">
        <v>3818</v>
      </c>
    </row>
    <row r="6">
      <c r="A6" s="90" t="s">
        <v>3819</v>
      </c>
      <c r="B6" s="454" t="s">
        <v>3820</v>
      </c>
      <c r="C6" s="90" t="s">
        <v>3821</v>
      </c>
    </row>
    <row r="7">
      <c r="A7" s="90" t="s">
        <v>3822</v>
      </c>
      <c r="B7" s="454" t="s">
        <v>3823</v>
      </c>
      <c r="C7" s="90" t="s">
        <v>3824</v>
      </c>
    </row>
    <row r="8">
      <c r="A8" s="90" t="s">
        <v>1890</v>
      </c>
      <c r="B8" s="454" t="s">
        <v>3825</v>
      </c>
      <c r="C8" s="90" t="s">
        <v>3826</v>
      </c>
    </row>
    <row r="9">
      <c r="A9" s="90" t="s">
        <v>3827</v>
      </c>
      <c r="B9" s="454" t="s">
        <v>3828</v>
      </c>
      <c r="C9" s="90" t="s">
        <v>3829</v>
      </c>
    </row>
    <row r="10">
      <c r="A10" s="90" t="s">
        <v>3830</v>
      </c>
      <c r="B10" s="454" t="s">
        <v>3831</v>
      </c>
      <c r="C10" s="90" t="s">
        <v>3832</v>
      </c>
    </row>
    <row r="11">
      <c r="A11" s="90" t="s">
        <v>3833</v>
      </c>
      <c r="B11" s="454" t="s">
        <v>3834</v>
      </c>
      <c r="C11" s="90" t="s">
        <v>3835</v>
      </c>
    </row>
    <row r="12">
      <c r="A12" s="90" t="s">
        <v>3836</v>
      </c>
      <c r="B12" s="454" t="s">
        <v>3837</v>
      </c>
      <c r="C12" s="90" t="s">
        <v>3838</v>
      </c>
    </row>
    <row r="13">
      <c r="A13" s="90" t="s">
        <v>3839</v>
      </c>
      <c r="B13" s="454" t="s">
        <v>3840</v>
      </c>
      <c r="C13" s="90" t="s">
        <v>3841</v>
      </c>
    </row>
    <row r="14">
      <c r="A14" s="90" t="s">
        <v>3842</v>
      </c>
      <c r="B14" s="454" t="s">
        <v>3843</v>
      </c>
      <c r="C14" s="90" t="s">
        <v>3844</v>
      </c>
    </row>
    <row r="15">
      <c r="A15" s="90" t="s">
        <v>3845</v>
      </c>
      <c r="B15" s="454" t="s">
        <v>3846</v>
      </c>
      <c r="C15" s="90" t="s">
        <v>3847</v>
      </c>
    </row>
    <row r="16">
      <c r="A16" s="90" t="s">
        <v>3848</v>
      </c>
      <c r="B16" s="454" t="s">
        <v>3849</v>
      </c>
      <c r="C16" s="90" t="s">
        <v>3850</v>
      </c>
    </row>
    <row r="17">
      <c r="A17" s="90" t="s">
        <v>3851</v>
      </c>
      <c r="B17" s="454" t="s">
        <v>3852</v>
      </c>
      <c r="C17" s="90" t="s">
        <v>3853</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69BD7"/>
    <outlinePr summaryBelow="0" summaryRight="0"/>
  </sheetPr>
  <sheetViews>
    <sheetView workbookViewId="0"/>
  </sheetViews>
  <sheetFormatPr customHeight="1" defaultColWidth="12.63" defaultRowHeight="15.0"/>
  <cols>
    <col customWidth="1" min="1" max="1" width="18.0"/>
    <col customWidth="1" min="2" max="2" width="12.63"/>
    <col customWidth="1" min="3" max="3" width="15.13"/>
    <col customWidth="1" min="4" max="5" width="12.63"/>
    <col customWidth="1" min="9" max="9" width="6.0"/>
    <col customWidth="1" min="10" max="10" width="7.0"/>
    <col customWidth="1" min="11" max="11" width="14.75"/>
    <col customWidth="1" min="12" max="12" width="11.5"/>
    <col customWidth="1" min="13" max="13" width="16.5"/>
  </cols>
  <sheetData>
    <row r="1" ht="15.75" customHeight="1">
      <c r="A1" s="455" t="s">
        <v>3854</v>
      </c>
      <c r="B1" s="456">
        <v>0.068</v>
      </c>
      <c r="C1" s="457"/>
      <c r="E1" s="47"/>
      <c r="F1" s="66" t="s">
        <v>3855</v>
      </c>
      <c r="G1" s="14" t="s">
        <v>3856</v>
      </c>
      <c r="H1" s="14" t="s">
        <v>3857</v>
      </c>
      <c r="K1" s="66" t="s">
        <v>3855</v>
      </c>
      <c r="L1" s="14" t="s">
        <v>3856</v>
      </c>
      <c r="M1" s="14" t="s">
        <v>3857</v>
      </c>
    </row>
    <row r="2" ht="15.75" customHeight="1">
      <c r="A2" s="455" t="s">
        <v>3858</v>
      </c>
      <c r="B2" s="458">
        <v>0.35</v>
      </c>
      <c r="C2" s="457"/>
      <c r="E2" s="459" t="s">
        <v>3859</v>
      </c>
      <c r="J2" s="459" t="s">
        <v>2584</v>
      </c>
    </row>
    <row r="3" ht="15.75" customHeight="1">
      <c r="A3" s="228"/>
      <c r="B3" s="460"/>
      <c r="C3" s="457"/>
      <c r="E3" s="47" t="s">
        <v>3860</v>
      </c>
      <c r="F3" s="461">
        <v>6500000.0</v>
      </c>
      <c r="G3" s="462">
        <v>1500000.0</v>
      </c>
      <c r="H3" s="66">
        <f t="shared" ref="H3:H6" si="1">F3-G3</f>
        <v>5000000</v>
      </c>
      <c r="J3" s="47" t="s">
        <v>3861</v>
      </c>
      <c r="K3" s="461">
        <v>4000000.0</v>
      </c>
      <c r="L3" s="462">
        <v>1500000.0</v>
      </c>
      <c r="M3" s="66">
        <f t="shared" ref="M3:M5" si="2">K3-L3</f>
        <v>2500000</v>
      </c>
    </row>
    <row r="4" ht="15.75" customHeight="1">
      <c r="A4" s="463" t="s">
        <v>3862</v>
      </c>
      <c r="B4" s="460"/>
      <c r="C4" s="457"/>
      <c r="E4" s="47" t="s">
        <v>3863</v>
      </c>
      <c r="F4" s="461">
        <v>5500000.0</v>
      </c>
      <c r="G4" s="462">
        <v>1500000.0</v>
      </c>
      <c r="H4" s="66">
        <f t="shared" si="1"/>
        <v>4000000</v>
      </c>
      <c r="J4" s="14" t="s">
        <v>3864</v>
      </c>
      <c r="K4" s="464">
        <v>2300000.0</v>
      </c>
      <c r="L4" s="462">
        <v>1500000.0</v>
      </c>
      <c r="M4" s="66">
        <f t="shared" si="2"/>
        <v>800000</v>
      </c>
    </row>
    <row r="5" ht="15.75" customHeight="1">
      <c r="A5" s="228" t="s">
        <v>21</v>
      </c>
      <c r="B5" s="460">
        <f>SUMIF(Closing!A:A,"Cloud", Closing!N:N)</f>
        <v>103992000</v>
      </c>
      <c r="C5" s="457"/>
      <c r="E5" s="14" t="s">
        <v>3865</v>
      </c>
      <c r="F5" s="461">
        <v>5500000.0</v>
      </c>
      <c r="G5" s="462">
        <v>1500000.0</v>
      </c>
      <c r="H5" s="66">
        <f t="shared" si="1"/>
        <v>4000000</v>
      </c>
      <c r="J5" s="14" t="s">
        <v>3866</v>
      </c>
      <c r="K5" s="464">
        <v>2300000.0</v>
      </c>
      <c r="L5" s="462">
        <v>1500000.0</v>
      </c>
      <c r="M5" s="66">
        <f t="shared" si="2"/>
        <v>800000</v>
      </c>
    </row>
    <row r="6" ht="15.75" customHeight="1">
      <c r="A6" s="228" t="s">
        <v>20</v>
      </c>
      <c r="B6" s="460">
        <f>SUMIF(Closing!A:A,"Private", Closing!N:N)</f>
        <v>351860000</v>
      </c>
      <c r="C6" s="457"/>
      <c r="D6" s="47"/>
      <c r="E6" s="90" t="s">
        <v>3867</v>
      </c>
      <c r="F6" s="461">
        <v>5500000.0</v>
      </c>
      <c r="G6" s="462">
        <v>1500000.0</v>
      </c>
      <c r="H6" s="66">
        <f t="shared" si="1"/>
        <v>4000000</v>
      </c>
    </row>
    <row r="7" ht="15.75" customHeight="1">
      <c r="A7" s="46"/>
      <c r="B7" s="465">
        <f>B5+B6</f>
        <v>455852000</v>
      </c>
      <c r="C7" s="466"/>
      <c r="D7" s="47"/>
      <c r="E7" s="467" t="s">
        <v>3868</v>
      </c>
      <c r="F7" s="461"/>
      <c r="G7" s="462"/>
      <c r="H7" s="14"/>
      <c r="I7" s="53"/>
      <c r="J7" s="53"/>
      <c r="K7" s="53"/>
    </row>
    <row r="8" ht="15.75" customHeight="1">
      <c r="A8" s="468" t="s">
        <v>3869</v>
      </c>
      <c r="B8" s="66"/>
      <c r="C8" s="466"/>
      <c r="D8" s="47"/>
      <c r="E8" s="47" t="s">
        <v>30</v>
      </c>
      <c r="F8" s="461">
        <v>3800000.0</v>
      </c>
      <c r="G8" s="462">
        <v>1500000.0</v>
      </c>
      <c r="H8" s="66">
        <f t="shared" ref="H8:H11" si="3">F8-G8</f>
        <v>2300000</v>
      </c>
      <c r="I8" s="53"/>
      <c r="J8" s="53"/>
      <c r="K8" s="53"/>
    </row>
    <row r="9" ht="15.75" customHeight="1">
      <c r="A9" s="46" t="s">
        <v>3870</v>
      </c>
      <c r="B9" s="66">
        <v>1.5E7</v>
      </c>
      <c r="C9" s="466">
        <f>SUMIF(Closing!A:A,"Cloud", Closing!P:P)</f>
        <v>36397200</v>
      </c>
      <c r="D9" s="47"/>
      <c r="E9" s="47" t="s">
        <v>3871</v>
      </c>
      <c r="F9" s="461">
        <v>3800000.0</v>
      </c>
      <c r="G9" s="462">
        <v>1500000.0</v>
      </c>
      <c r="H9" s="66">
        <f t="shared" si="3"/>
        <v>2300000</v>
      </c>
      <c r="I9" s="53"/>
      <c r="J9" s="53"/>
    </row>
    <row r="10" ht="15.75" customHeight="1">
      <c r="A10" s="14" t="s">
        <v>3872</v>
      </c>
      <c r="B10" s="466">
        <f>SUMIF(Closing!A:A,"Private", Closing!P:P)</f>
        <v>77566500</v>
      </c>
      <c r="D10" s="47"/>
      <c r="E10" s="47" t="s">
        <v>3873</v>
      </c>
      <c r="F10" s="461">
        <v>3800000.0</v>
      </c>
      <c r="G10" s="462">
        <v>1500000.0</v>
      </c>
      <c r="H10" s="66">
        <f t="shared" si="3"/>
        <v>2300000</v>
      </c>
      <c r="I10" s="14"/>
      <c r="J10" s="14"/>
      <c r="K10" s="469"/>
    </row>
    <row r="11" ht="15.75" customHeight="1">
      <c r="A11" s="46" t="s">
        <v>3874</v>
      </c>
      <c r="B11" s="466">
        <f>sum(F:F)</f>
        <v>51200000</v>
      </c>
      <c r="C11" s="470"/>
      <c r="D11" s="47"/>
      <c r="E11" s="14" t="s">
        <v>33</v>
      </c>
      <c r="F11" s="464">
        <v>3800000.0</v>
      </c>
      <c r="G11" s="462">
        <v>1500000.0</v>
      </c>
      <c r="H11" s="66">
        <f t="shared" si="3"/>
        <v>2300000</v>
      </c>
      <c r="I11" s="14"/>
      <c r="J11" s="14"/>
      <c r="K11" s="66"/>
    </row>
    <row r="12" ht="15.75" customHeight="1">
      <c r="A12" s="46" t="s">
        <v>3875</v>
      </c>
      <c r="B12" s="466">
        <v>1.0E7</v>
      </c>
      <c r="C12" s="470"/>
      <c r="D12" s="47"/>
      <c r="E12" s="459" t="s">
        <v>3876</v>
      </c>
      <c r="I12" s="14"/>
      <c r="J12" s="14"/>
      <c r="K12" s="66"/>
    </row>
    <row r="13" ht="15.75" customHeight="1">
      <c r="A13" s="46" t="s">
        <v>3877</v>
      </c>
      <c r="B13" s="466">
        <v>2.5E7</v>
      </c>
      <c r="C13" s="470"/>
      <c r="D13" s="14"/>
      <c r="E13" s="47" t="s">
        <v>3878</v>
      </c>
      <c r="F13" s="461">
        <v>3500000.0</v>
      </c>
      <c r="G13" s="462">
        <v>1500000.0</v>
      </c>
      <c r="H13" s="66">
        <f t="shared" ref="H13:H14" si="4">F13-G13</f>
        <v>2000000</v>
      </c>
      <c r="I13" s="14"/>
      <c r="J13" s="14"/>
      <c r="K13" s="66"/>
    </row>
    <row r="14" ht="15.75" customHeight="1">
      <c r="A14" s="14" t="s">
        <v>3879</v>
      </c>
      <c r="B14" s="66">
        <f>B7*C14</f>
        <v>22792600</v>
      </c>
      <c r="C14" s="471">
        <v>0.05</v>
      </c>
      <c r="D14" s="47"/>
      <c r="E14" s="14" t="s">
        <v>3880</v>
      </c>
      <c r="F14" s="464">
        <v>3000000.0</v>
      </c>
      <c r="G14" s="462">
        <v>1500000.0</v>
      </c>
      <c r="H14" s="66">
        <f t="shared" si="4"/>
        <v>1500000</v>
      </c>
      <c r="I14" s="14"/>
      <c r="J14" s="14"/>
      <c r="K14" s="66"/>
    </row>
    <row r="15" ht="15.75" customHeight="1">
      <c r="A15" s="46" t="s">
        <v>3881</v>
      </c>
      <c r="B15" s="466">
        <f>C29</f>
        <v>18867198.4</v>
      </c>
      <c r="C15" s="470"/>
      <c r="D15" s="47"/>
      <c r="E15" s="459" t="s">
        <v>3882</v>
      </c>
      <c r="I15" s="14"/>
      <c r="J15" s="14"/>
      <c r="K15" s="66"/>
    </row>
    <row r="16" ht="15.75" customHeight="1">
      <c r="B16" s="472">
        <f>sum(B9:B15)</f>
        <v>220426298.4</v>
      </c>
      <c r="C16" s="473"/>
      <c r="D16" s="47"/>
      <c r="E16" s="47" t="s">
        <v>3883</v>
      </c>
      <c r="F16" s="461">
        <v>4000000.0</v>
      </c>
      <c r="G16" s="462">
        <v>1500000.0</v>
      </c>
      <c r="H16" s="66">
        <f>F16-G16</f>
        <v>2500000</v>
      </c>
      <c r="I16" s="14"/>
      <c r="J16" s="14"/>
      <c r="K16" s="66"/>
    </row>
    <row r="17" ht="15.75" customHeight="1">
      <c r="A17" s="474" t="s">
        <v>3884</v>
      </c>
      <c r="B17" s="475">
        <f>B7-B16</f>
        <v>235425701.6</v>
      </c>
      <c r="C17" s="476">
        <f>(B17/B7)</f>
        <v>0.5164520537</v>
      </c>
      <c r="D17" s="47"/>
      <c r="E17" s="459" t="s">
        <v>3885</v>
      </c>
      <c r="I17" s="14"/>
      <c r="J17" s="14"/>
      <c r="K17" s="66"/>
    </row>
    <row r="18" ht="15.75" customHeight="1">
      <c r="A18" s="46" t="s">
        <v>3886</v>
      </c>
      <c r="B18" s="466">
        <f>C18*B17</f>
        <v>24719698.67</v>
      </c>
      <c r="C18" s="477">
        <v>0.105</v>
      </c>
      <c r="D18" s="47"/>
      <c r="E18" s="14" t="s">
        <v>3887</v>
      </c>
      <c r="F18" s="461">
        <v>2500000.0</v>
      </c>
      <c r="G18" s="462">
        <v>1500000.0</v>
      </c>
      <c r="H18" s="66">
        <f>F18-G18</f>
        <v>1000000</v>
      </c>
      <c r="I18" s="14"/>
      <c r="J18" s="14"/>
      <c r="K18" s="66"/>
    </row>
    <row r="19" ht="15.75" customHeight="1">
      <c r="A19" s="478" t="s">
        <v>3888</v>
      </c>
      <c r="B19" s="479">
        <f>B17-B18-B15</f>
        <v>191838804.5</v>
      </c>
      <c r="C19" s="476">
        <f>(B19/B7)</f>
        <v>0.4208357198</v>
      </c>
      <c r="D19" s="47"/>
      <c r="I19" s="14"/>
      <c r="J19" s="14"/>
      <c r="K19" s="66"/>
    </row>
    <row r="20" ht="15.75" customHeight="1">
      <c r="A20" s="90" t="s">
        <v>3889</v>
      </c>
      <c r="B20" s="81">
        <v>4.5E7</v>
      </c>
      <c r="C20" s="457"/>
      <c r="D20" s="14"/>
      <c r="I20" s="14"/>
      <c r="J20" s="14"/>
      <c r="K20" s="66"/>
    </row>
    <row r="21" ht="15.75" customHeight="1">
      <c r="A21" s="480" t="s">
        <v>3890</v>
      </c>
      <c r="B21" s="66">
        <f>B19-B20</f>
        <v>146838804.5</v>
      </c>
      <c r="C21" s="476">
        <f>(B21/B7)</f>
        <v>0.3221194698</v>
      </c>
      <c r="D21" s="14"/>
      <c r="I21" s="14"/>
      <c r="J21" s="14"/>
      <c r="K21" s="66"/>
    </row>
    <row r="22" ht="15.75" customHeight="1">
      <c r="D22" s="14"/>
      <c r="I22" s="14"/>
      <c r="J22" s="14"/>
      <c r="K22" s="66"/>
    </row>
    <row r="23" ht="15.75" customHeight="1">
      <c r="I23" s="14"/>
      <c r="J23" s="14"/>
      <c r="K23" s="66"/>
    </row>
    <row r="24" ht="15.75" customHeight="1">
      <c r="A24" s="481" t="s">
        <v>2912</v>
      </c>
      <c r="B24" s="482"/>
      <c r="C24" s="483">
        <f>B24*B11</f>
        <v>0</v>
      </c>
      <c r="D24" s="14"/>
      <c r="I24" s="14"/>
      <c r="J24" s="14"/>
      <c r="K24" s="66"/>
    </row>
    <row r="25" ht="15.75" customHeight="1">
      <c r="A25" s="14" t="s">
        <v>30</v>
      </c>
      <c r="B25" s="484"/>
      <c r="C25" s="485">
        <f>sumif(Closing!M:M,Closing!U3, Closing!Q:Q)</f>
        <v>7149248</v>
      </c>
      <c r="D25" s="66">
        <f t="shared" ref="D25:D28" si="5">C25/208</f>
        <v>34371.38462</v>
      </c>
    </row>
    <row r="26" ht="15.75" customHeight="1">
      <c r="A26" s="14" t="s">
        <v>31</v>
      </c>
      <c r="B26" s="484"/>
      <c r="C26" s="485">
        <f>sumif(Closing!M:M,Closing!U4, Closing!Q:Q)</f>
        <v>3532827.8</v>
      </c>
      <c r="D26" s="66">
        <f t="shared" si="5"/>
        <v>16984.74904</v>
      </c>
      <c r="F26" s="66"/>
    </row>
    <row r="27" ht="15.75" customHeight="1">
      <c r="A27" s="14" t="s">
        <v>32</v>
      </c>
      <c r="B27" s="484"/>
      <c r="C27" s="485">
        <f>sumif(Closing!M:M,Closing!U5, Closing!Q:Q)</f>
        <v>4258177</v>
      </c>
      <c r="D27" s="66">
        <f t="shared" si="5"/>
        <v>20472.00481</v>
      </c>
      <c r="F27" s="66"/>
      <c r="I27" s="14"/>
      <c r="J27" s="14"/>
      <c r="K27" s="66"/>
    </row>
    <row r="28" ht="15.75" customHeight="1">
      <c r="A28" s="14" t="s">
        <v>33</v>
      </c>
      <c r="B28" s="484"/>
      <c r="C28" s="485">
        <f>sumif(Closing!M:M,Closing!U6, Closing!Q:Q)</f>
        <v>3926945.6</v>
      </c>
      <c r="D28" s="66">
        <f t="shared" si="5"/>
        <v>18879.54615</v>
      </c>
      <c r="F28" s="66"/>
      <c r="I28" s="14"/>
      <c r="J28" s="14"/>
      <c r="K28" s="66"/>
    </row>
    <row r="29" ht="15.75" customHeight="1">
      <c r="A29" s="228"/>
      <c r="B29" s="458"/>
      <c r="C29" s="486">
        <f>sum(C25:C28)</f>
        <v>18867198.4</v>
      </c>
      <c r="D29" s="14"/>
      <c r="F29" s="66"/>
      <c r="I29" s="14"/>
      <c r="J29" s="14"/>
      <c r="K29" s="14"/>
    </row>
    <row r="30" ht="15.75" customHeight="1">
      <c r="A30" s="228"/>
      <c r="B30" s="458"/>
      <c r="C30" s="487"/>
      <c r="D30" s="14"/>
      <c r="F30" s="66"/>
      <c r="I30" s="14"/>
      <c r="J30" s="14"/>
      <c r="K30" s="14"/>
    </row>
    <row r="31" ht="15.75" customHeight="1">
      <c r="A31" s="488" t="s">
        <v>3891</v>
      </c>
      <c r="B31" s="482">
        <v>0.6</v>
      </c>
      <c r="C31" s="483">
        <f>B31*B18</f>
        <v>14831819.2</v>
      </c>
      <c r="D31" s="14"/>
      <c r="F31" s="66"/>
      <c r="I31" s="14"/>
      <c r="J31" s="14"/>
      <c r="K31" s="14"/>
    </row>
    <row r="32" ht="15.75" customHeight="1">
      <c r="A32" s="46" t="s">
        <v>3860</v>
      </c>
      <c r="B32" s="489">
        <v>0.25</v>
      </c>
      <c r="C32" s="485">
        <f>C31*B32</f>
        <v>3707954.8</v>
      </c>
      <c r="D32" s="66">
        <f t="shared" ref="D32:D35" si="6">C32/208</f>
        <v>17826.70577</v>
      </c>
      <c r="E32" s="90">
        <v>206.33</v>
      </c>
      <c r="F32" s="66"/>
      <c r="G32" s="244">
        <f t="shared" ref="G32:G35" si="7">D32*E32</f>
        <v>3678184.202</v>
      </c>
    </row>
    <row r="33" ht="15.75" customHeight="1">
      <c r="A33" s="46" t="s">
        <v>3863</v>
      </c>
      <c r="B33" s="489">
        <v>0.25</v>
      </c>
      <c r="C33" s="485">
        <f>C31*B33</f>
        <v>3707954.8</v>
      </c>
      <c r="D33" s="66">
        <f t="shared" si="6"/>
        <v>17826.70577</v>
      </c>
      <c r="E33" s="90">
        <v>179.52</v>
      </c>
      <c r="F33" s="66"/>
      <c r="G33" s="244">
        <f t="shared" si="7"/>
        <v>3200250.22</v>
      </c>
      <c r="I33" s="14"/>
      <c r="J33" s="14"/>
      <c r="K33" s="66"/>
    </row>
    <row r="34" ht="15.75" customHeight="1">
      <c r="A34" s="14" t="s">
        <v>3867</v>
      </c>
      <c r="B34" s="489">
        <v>0.25</v>
      </c>
      <c r="C34" s="485">
        <f>C31*B34</f>
        <v>3707954.8</v>
      </c>
      <c r="D34" s="66">
        <f t="shared" si="6"/>
        <v>17826.70577</v>
      </c>
      <c r="E34" s="90">
        <v>200.93</v>
      </c>
      <c r="F34" s="66"/>
      <c r="G34" s="244">
        <f t="shared" si="7"/>
        <v>3581919.99</v>
      </c>
      <c r="I34" s="14"/>
      <c r="J34" s="14"/>
      <c r="K34" s="66"/>
    </row>
    <row r="35" ht="15.75" customHeight="1">
      <c r="A35" s="46" t="s">
        <v>3865</v>
      </c>
      <c r="B35" s="489">
        <v>0.25</v>
      </c>
      <c r="C35" s="490">
        <f>C31*B35</f>
        <v>3707954.8</v>
      </c>
      <c r="D35" s="66">
        <f t="shared" si="6"/>
        <v>17826.70577</v>
      </c>
      <c r="E35" s="90">
        <v>202.92</v>
      </c>
      <c r="F35" s="66"/>
      <c r="G35" s="244">
        <f t="shared" si="7"/>
        <v>3617395.135</v>
      </c>
    </row>
    <row r="36" ht="15.75" customHeight="1">
      <c r="B36" s="491">
        <f t="shared" ref="B36:C36" si="8">sum(B32:B35)</f>
        <v>1</v>
      </c>
      <c r="C36" s="169">
        <f t="shared" si="8"/>
        <v>14831819.2</v>
      </c>
      <c r="F36" s="66"/>
      <c r="I36" s="14"/>
      <c r="J36" s="14"/>
      <c r="K36" s="66"/>
    </row>
    <row r="37" ht="15.75" customHeight="1">
      <c r="C37" s="168"/>
      <c r="F37" s="66"/>
      <c r="I37" s="14"/>
      <c r="J37" s="14"/>
      <c r="K37" s="352"/>
      <c r="L37" s="66"/>
      <c r="M37" s="66"/>
    </row>
    <row r="38" ht="15.75" customHeight="1">
      <c r="A38" s="488" t="s">
        <v>3892</v>
      </c>
      <c r="B38" s="482">
        <v>0.24</v>
      </c>
      <c r="C38" s="492">
        <f>B18*B38</f>
        <v>5932727.68</v>
      </c>
      <c r="F38" s="66"/>
      <c r="I38" s="14"/>
      <c r="J38" s="14"/>
      <c r="K38" s="14"/>
      <c r="L38" s="66"/>
      <c r="M38" s="66"/>
    </row>
    <row r="39" ht="15.75" customHeight="1">
      <c r="A39" s="46" t="s">
        <v>3878</v>
      </c>
      <c r="B39" s="493">
        <v>0.55</v>
      </c>
      <c r="C39" s="494">
        <f>C38*B39</f>
        <v>3263000.224</v>
      </c>
      <c r="D39" s="66">
        <f t="shared" ref="D39:D40" si="9">C39/208</f>
        <v>15687.50108</v>
      </c>
      <c r="E39" s="90">
        <v>156.4</v>
      </c>
      <c r="F39" s="66"/>
      <c r="G39" s="244">
        <f t="shared" ref="G39:G40" si="10">D39*E39</f>
        <v>2453525.169</v>
      </c>
      <c r="I39" s="14"/>
      <c r="J39" s="14"/>
      <c r="K39" s="352"/>
      <c r="L39" s="66"/>
      <c r="M39" s="66"/>
    </row>
    <row r="40" ht="15.75" customHeight="1">
      <c r="A40" s="14" t="s">
        <v>1011</v>
      </c>
      <c r="B40" s="495">
        <v>0.45</v>
      </c>
      <c r="C40" s="496">
        <f>C38*B40</f>
        <v>2669727.456</v>
      </c>
      <c r="D40" s="66">
        <f t="shared" si="9"/>
        <v>12835.22815</v>
      </c>
      <c r="E40" s="90">
        <v>192.99</v>
      </c>
      <c r="F40" s="66"/>
      <c r="G40" s="244">
        <f t="shared" si="10"/>
        <v>2477070.682</v>
      </c>
      <c r="I40" s="14"/>
      <c r="J40" s="14"/>
      <c r="K40" s="352"/>
      <c r="L40" s="66"/>
      <c r="M40" s="66"/>
    </row>
    <row r="41" ht="15.75" customHeight="1">
      <c r="A41" s="46"/>
      <c r="B41" s="497">
        <f t="shared" ref="B41:C41" si="11">sum(B39:B40)</f>
        <v>1</v>
      </c>
      <c r="C41" s="169">
        <f t="shared" si="11"/>
        <v>5932727.68</v>
      </c>
      <c r="F41" s="66"/>
      <c r="I41" s="14"/>
      <c r="J41" s="14"/>
      <c r="K41" s="352"/>
      <c r="L41" s="66"/>
      <c r="M41" s="66"/>
    </row>
    <row r="42" ht="15.75" customHeight="1">
      <c r="C42" s="168"/>
      <c r="F42" s="66"/>
      <c r="I42" s="14"/>
      <c r="J42" s="14"/>
      <c r="K42" s="352"/>
      <c r="L42" s="66"/>
      <c r="M42" s="66"/>
    </row>
    <row r="43" ht="15.75" customHeight="1">
      <c r="A43" s="488" t="s">
        <v>3565</v>
      </c>
      <c r="B43" s="482">
        <v>0.14</v>
      </c>
      <c r="C43" s="492">
        <f>B43*B18</f>
        <v>3460757.814</v>
      </c>
      <c r="F43" s="66"/>
      <c r="I43" s="14"/>
      <c r="J43" s="14"/>
      <c r="K43" s="352"/>
      <c r="L43" s="66"/>
      <c r="M43" s="66"/>
    </row>
    <row r="44" ht="15.75" customHeight="1">
      <c r="A44" s="46" t="s">
        <v>3893</v>
      </c>
      <c r="B44" s="498">
        <v>0.6</v>
      </c>
      <c r="C44" s="499">
        <f>C43*B44</f>
        <v>2076454.688</v>
      </c>
      <c r="D44" s="66">
        <f>C44/208</f>
        <v>9982.955231</v>
      </c>
      <c r="F44" s="66"/>
      <c r="I44" s="14"/>
      <c r="J44" s="14"/>
      <c r="K44" s="352"/>
      <c r="L44" s="66"/>
      <c r="M44" s="66"/>
    </row>
    <row r="45" ht="15.75" customHeight="1">
      <c r="A45" s="46"/>
      <c r="B45" s="497">
        <f>(B44)</f>
        <v>0.6</v>
      </c>
      <c r="C45" s="169">
        <f>sum(C44)</f>
        <v>2076454.688</v>
      </c>
      <c r="F45" s="66"/>
      <c r="I45" s="14"/>
      <c r="J45" s="14"/>
      <c r="K45" s="352"/>
      <c r="L45" s="66"/>
      <c r="M45" s="66"/>
    </row>
    <row r="46" ht="15.75" customHeight="1">
      <c r="A46" s="46"/>
      <c r="B46" s="46"/>
      <c r="C46" s="500"/>
      <c r="F46" s="66"/>
      <c r="I46" s="14"/>
      <c r="J46" s="14"/>
      <c r="K46" s="352"/>
      <c r="L46" s="66"/>
      <c r="M46" s="66"/>
    </row>
    <row r="47" ht="15.75" customHeight="1">
      <c r="A47" s="488" t="s">
        <v>3887</v>
      </c>
      <c r="B47" s="482">
        <v>0.02</v>
      </c>
      <c r="C47" s="492">
        <f>B47*B18</f>
        <v>494393.9734</v>
      </c>
      <c r="F47" s="66"/>
      <c r="I47" s="14"/>
      <c r="J47" s="14"/>
      <c r="K47" s="352"/>
      <c r="L47" s="66"/>
      <c r="M47" s="66"/>
    </row>
    <row r="48" ht="15.75" customHeight="1">
      <c r="A48" s="46" t="s">
        <v>3894</v>
      </c>
      <c r="B48" s="501">
        <v>1.0</v>
      </c>
      <c r="C48" s="499">
        <f>C47*B48</f>
        <v>494393.9734</v>
      </c>
      <c r="D48" s="66">
        <f>C48/26</f>
        <v>19015.15282</v>
      </c>
      <c r="F48" s="66"/>
      <c r="I48" s="14"/>
      <c r="J48" s="14"/>
      <c r="K48" s="14"/>
      <c r="L48" s="66"/>
      <c r="M48" s="66"/>
    </row>
    <row r="49" ht="15.75" customHeight="1">
      <c r="A49" s="46"/>
      <c r="B49" s="497">
        <f>(B48)</f>
        <v>1</v>
      </c>
      <c r="C49" s="169">
        <f>sum(C48)</f>
        <v>494393.9734</v>
      </c>
      <c r="F49" s="66"/>
      <c r="I49" s="14"/>
      <c r="J49" s="14"/>
      <c r="K49" s="14"/>
      <c r="L49" s="66"/>
      <c r="M49" s="66"/>
    </row>
    <row r="50" ht="15.75" customHeight="1">
      <c r="A50" s="46"/>
      <c r="B50" s="46"/>
      <c r="C50" s="500"/>
      <c r="F50" s="66"/>
      <c r="I50" s="14"/>
      <c r="J50" s="502"/>
      <c r="K50" s="503"/>
      <c r="L50" s="502"/>
      <c r="M50" s="504"/>
    </row>
    <row r="51" ht="15.75" customHeight="1">
      <c r="A51" s="46"/>
      <c r="B51" s="46" t="s">
        <v>3895</v>
      </c>
      <c r="C51" s="505">
        <f>C36+C41+C45+C49</f>
        <v>23335395.54</v>
      </c>
      <c r="F51" s="66"/>
      <c r="K51" s="66"/>
    </row>
    <row r="52" ht="15.75" customHeight="1">
      <c r="A52" s="46"/>
      <c r="B52" s="46"/>
      <c r="C52" s="500"/>
      <c r="F52" s="66"/>
      <c r="K52" s="66"/>
    </row>
    <row r="53" ht="15.75" customHeight="1">
      <c r="B53" s="46"/>
      <c r="C53" s="500"/>
      <c r="F53" s="66"/>
      <c r="K53" s="66"/>
    </row>
    <row r="54" ht="15.75" customHeight="1">
      <c r="A54" s="14" t="s">
        <v>3861</v>
      </c>
      <c r="B54" s="46" t="s">
        <v>3896</v>
      </c>
      <c r="C54" s="500"/>
      <c r="F54" s="66"/>
      <c r="K54" s="66"/>
    </row>
    <row r="55" ht="15.75" customHeight="1">
      <c r="F55" s="66"/>
      <c r="K55" s="66"/>
    </row>
    <row r="56" ht="15.75" customHeight="1">
      <c r="F56" s="66"/>
      <c r="K56" s="66"/>
    </row>
    <row r="57" ht="15.75" customHeight="1">
      <c r="F57" s="66"/>
      <c r="K57" s="66"/>
    </row>
    <row r="58" ht="15.75" customHeight="1">
      <c r="F58" s="66"/>
      <c r="K58" s="66"/>
    </row>
    <row r="59" ht="15.75" customHeight="1">
      <c r="F59" s="66"/>
      <c r="K59" s="66"/>
    </row>
    <row r="60" ht="15.75" customHeight="1">
      <c r="F60" s="66"/>
      <c r="K60" s="66"/>
    </row>
    <row r="61" ht="15.75" customHeight="1">
      <c r="F61" s="66"/>
      <c r="K61" s="66"/>
    </row>
    <row r="62" ht="15.75" customHeight="1">
      <c r="F62" s="66"/>
      <c r="K62" s="66"/>
    </row>
    <row r="63" ht="15.75" customHeight="1">
      <c r="F63" s="66"/>
      <c r="K63" s="66"/>
    </row>
    <row r="64" ht="15.75" customHeight="1">
      <c r="F64" s="66"/>
      <c r="K64" s="66"/>
    </row>
    <row r="65" ht="15.75" customHeight="1">
      <c r="F65" s="66"/>
      <c r="K65" s="66"/>
    </row>
    <row r="66" ht="15.75" customHeight="1">
      <c r="F66" s="66"/>
      <c r="K66" s="66"/>
    </row>
    <row r="67" ht="15.75" customHeight="1">
      <c r="F67" s="66"/>
      <c r="K67" s="66"/>
    </row>
    <row r="68" ht="15.75" customHeight="1">
      <c r="F68" s="66"/>
      <c r="K68" s="66"/>
    </row>
    <row r="69" ht="15.75" customHeight="1">
      <c r="F69" s="66"/>
      <c r="K69" s="66"/>
    </row>
    <row r="70" ht="15.75" customHeight="1">
      <c r="F70" s="66"/>
      <c r="K70" s="66"/>
    </row>
    <row r="71" ht="15.75" customHeight="1">
      <c r="F71" s="66"/>
      <c r="K71" s="66"/>
    </row>
    <row r="72" ht="15.75" customHeight="1">
      <c r="F72" s="66"/>
      <c r="K72" s="66"/>
    </row>
    <row r="73" ht="15.75" customHeight="1">
      <c r="F73" s="66"/>
      <c r="K73" s="66"/>
    </row>
    <row r="74" ht="15.75" customHeight="1">
      <c r="F74" s="66"/>
      <c r="K74" s="66"/>
    </row>
    <row r="75" ht="15.75" customHeight="1">
      <c r="F75" s="66"/>
      <c r="K75" s="66"/>
    </row>
    <row r="76" ht="15.75" customHeight="1">
      <c r="F76" s="66"/>
      <c r="K76" s="66"/>
    </row>
    <row r="77" ht="15.75" customHeight="1">
      <c r="F77" s="66"/>
      <c r="K77" s="66"/>
    </row>
    <row r="78" ht="15.75" customHeight="1">
      <c r="F78" s="66"/>
      <c r="K78" s="66"/>
    </row>
    <row r="79" ht="15.75" customHeight="1">
      <c r="F79" s="66"/>
      <c r="K79" s="66"/>
    </row>
    <row r="80" ht="15.75" customHeight="1">
      <c r="F80" s="66"/>
      <c r="K80" s="66"/>
    </row>
    <row r="81" ht="15.75" customHeight="1">
      <c r="F81" s="66"/>
      <c r="K81" s="66"/>
    </row>
    <row r="82" ht="15.75" customHeight="1">
      <c r="F82" s="66"/>
      <c r="K82" s="66"/>
    </row>
    <row r="83" ht="15.75" customHeight="1">
      <c r="F83" s="66"/>
      <c r="K83" s="66"/>
    </row>
    <row r="84" ht="15.75" customHeight="1">
      <c r="F84" s="66"/>
      <c r="K84" s="66"/>
    </row>
    <row r="85" ht="15.75" customHeight="1">
      <c r="F85" s="66"/>
      <c r="K85" s="66"/>
    </row>
    <row r="86" ht="15.75" customHeight="1">
      <c r="F86" s="66"/>
      <c r="K86" s="66"/>
    </row>
    <row r="87" ht="15.75" customHeight="1">
      <c r="F87" s="66"/>
      <c r="K87" s="66"/>
    </row>
    <row r="88" ht="15.75" customHeight="1">
      <c r="F88" s="66"/>
      <c r="K88" s="66"/>
    </row>
    <row r="89" ht="15.75" customHeight="1">
      <c r="F89" s="66"/>
      <c r="K89" s="66"/>
    </row>
    <row r="90" ht="15.75" customHeight="1">
      <c r="F90" s="66"/>
      <c r="K90" s="66"/>
    </row>
    <row r="91" ht="15.75" customHeight="1">
      <c r="F91" s="66"/>
      <c r="K91" s="66"/>
    </row>
    <row r="92" ht="15.75" customHeight="1">
      <c r="F92" s="66"/>
      <c r="K92" s="66"/>
    </row>
    <row r="93" ht="15.75" customHeight="1">
      <c r="F93" s="66"/>
      <c r="K93" s="66"/>
    </row>
    <row r="94" ht="15.75" customHeight="1">
      <c r="F94" s="66"/>
      <c r="K94" s="66"/>
    </row>
    <row r="95" ht="15.75" customHeight="1">
      <c r="F95" s="66"/>
      <c r="K95" s="66"/>
    </row>
    <row r="96" ht="15.75" customHeight="1">
      <c r="F96" s="66"/>
      <c r="K96" s="66"/>
    </row>
    <row r="97" ht="15.75" customHeight="1">
      <c r="F97" s="66"/>
      <c r="K97" s="66"/>
    </row>
    <row r="98" ht="15.75" customHeight="1">
      <c r="F98" s="66"/>
      <c r="K98" s="66"/>
    </row>
    <row r="99" ht="15.75" customHeight="1">
      <c r="F99" s="66"/>
      <c r="K99" s="66"/>
    </row>
    <row r="100" ht="15.75" customHeight="1">
      <c r="F100" s="66"/>
      <c r="K100" s="66"/>
    </row>
    <row r="101" ht="15.75" customHeight="1">
      <c r="F101" s="66"/>
      <c r="K101" s="66"/>
    </row>
    <row r="102" ht="15.75" customHeight="1">
      <c r="F102" s="66"/>
      <c r="K102" s="66"/>
    </row>
    <row r="103" ht="15.75" customHeight="1">
      <c r="F103" s="66"/>
      <c r="K103" s="66"/>
    </row>
    <row r="104" ht="15.75" customHeight="1">
      <c r="F104" s="66"/>
      <c r="K104" s="66"/>
    </row>
    <row r="105" ht="15.75" customHeight="1">
      <c r="F105" s="66"/>
      <c r="K105" s="66"/>
    </row>
    <row r="106" ht="15.75" customHeight="1">
      <c r="F106" s="66"/>
      <c r="K106" s="66"/>
    </row>
    <row r="107" ht="15.75" customHeight="1">
      <c r="F107" s="66"/>
      <c r="K107" s="66"/>
    </row>
    <row r="108" ht="15.75" customHeight="1">
      <c r="F108" s="66"/>
      <c r="K108" s="66"/>
    </row>
    <row r="109" ht="15.75" customHeight="1">
      <c r="F109" s="66"/>
      <c r="K109" s="66"/>
    </row>
    <row r="110" ht="15.75" customHeight="1">
      <c r="F110" s="66"/>
      <c r="K110" s="66"/>
    </row>
    <row r="111" ht="15.75" customHeight="1">
      <c r="F111" s="66"/>
      <c r="K111" s="66"/>
    </row>
    <row r="112" ht="15.75" customHeight="1">
      <c r="F112" s="66"/>
      <c r="K112" s="66"/>
    </row>
    <row r="113" ht="15.75" customHeight="1">
      <c r="F113" s="66"/>
      <c r="K113" s="66"/>
    </row>
    <row r="114" ht="15.75" customHeight="1">
      <c r="F114" s="66"/>
      <c r="K114" s="66"/>
    </row>
    <row r="115" ht="15.75" customHeight="1">
      <c r="F115" s="66"/>
      <c r="K115" s="66"/>
    </row>
    <row r="116" ht="15.75" customHeight="1">
      <c r="F116" s="66"/>
      <c r="K116" s="66"/>
    </row>
    <row r="117" ht="15.75" customHeight="1">
      <c r="F117" s="66"/>
      <c r="K117" s="66"/>
    </row>
    <row r="118" ht="15.75" customHeight="1">
      <c r="F118" s="66"/>
      <c r="K118" s="66"/>
    </row>
    <row r="119" ht="15.75" customHeight="1">
      <c r="F119" s="66"/>
      <c r="K119" s="66"/>
    </row>
    <row r="120" ht="15.75" customHeight="1">
      <c r="F120" s="66"/>
      <c r="K120" s="66"/>
    </row>
    <row r="121" ht="15.75" customHeight="1">
      <c r="F121" s="66"/>
      <c r="K121" s="66"/>
    </row>
    <row r="122" ht="15.75" customHeight="1">
      <c r="F122" s="66"/>
      <c r="K122" s="66"/>
    </row>
    <row r="123" ht="15.75" customHeight="1">
      <c r="F123" s="66"/>
      <c r="K123" s="66"/>
    </row>
    <row r="124" ht="15.75" customHeight="1">
      <c r="F124" s="66"/>
      <c r="K124" s="66"/>
    </row>
    <row r="125" ht="15.75" customHeight="1">
      <c r="F125" s="66"/>
      <c r="K125" s="66"/>
    </row>
    <row r="126" ht="15.75" customHeight="1">
      <c r="F126" s="66"/>
      <c r="K126" s="66"/>
    </row>
    <row r="127" ht="15.75" customHeight="1">
      <c r="F127" s="66"/>
      <c r="K127" s="66"/>
    </row>
    <row r="128" ht="15.75" customHeight="1">
      <c r="F128" s="66"/>
      <c r="K128" s="66"/>
    </row>
    <row r="129" ht="15.75" customHeight="1">
      <c r="F129" s="66"/>
      <c r="K129" s="66"/>
    </row>
    <row r="130" ht="15.75" customHeight="1">
      <c r="F130" s="66"/>
      <c r="K130" s="66"/>
    </row>
    <row r="131" ht="15.75" customHeight="1">
      <c r="F131" s="66"/>
      <c r="K131" s="66"/>
    </row>
    <row r="132" ht="15.75" customHeight="1">
      <c r="F132" s="66"/>
      <c r="K132" s="66"/>
    </row>
    <row r="133" ht="15.75" customHeight="1">
      <c r="F133" s="66"/>
      <c r="K133" s="66"/>
    </row>
    <row r="134" ht="15.75" customHeight="1">
      <c r="F134" s="66"/>
      <c r="K134" s="66"/>
    </row>
    <row r="135" ht="15.75" customHeight="1">
      <c r="F135" s="66"/>
      <c r="K135" s="66"/>
    </row>
    <row r="136" ht="15.75" customHeight="1">
      <c r="F136" s="66"/>
      <c r="K136" s="66"/>
    </row>
    <row r="137" ht="15.75" customHeight="1">
      <c r="F137" s="66"/>
      <c r="K137" s="66"/>
    </row>
    <row r="138" ht="15.75" customHeight="1">
      <c r="F138" s="66"/>
      <c r="K138" s="66"/>
    </row>
    <row r="139" ht="15.75" customHeight="1">
      <c r="F139" s="66"/>
      <c r="K139" s="66"/>
    </row>
    <row r="140" ht="15.75" customHeight="1">
      <c r="F140" s="66"/>
      <c r="K140" s="66"/>
    </row>
    <row r="141" ht="15.75" customHeight="1">
      <c r="F141" s="66"/>
      <c r="K141" s="66"/>
    </row>
    <row r="142" ht="15.75" customHeight="1">
      <c r="F142" s="66"/>
      <c r="K142" s="66"/>
    </row>
    <row r="143" ht="15.75" customHeight="1">
      <c r="F143" s="66"/>
      <c r="K143" s="66"/>
    </row>
    <row r="144" ht="15.75" customHeight="1">
      <c r="F144" s="66"/>
      <c r="K144" s="66"/>
    </row>
    <row r="145" ht="15.75" customHeight="1">
      <c r="F145" s="66"/>
      <c r="K145" s="66"/>
    </row>
    <row r="146" ht="15.75" customHeight="1">
      <c r="F146" s="66"/>
      <c r="K146" s="66"/>
    </row>
    <row r="147" ht="15.75" customHeight="1">
      <c r="F147" s="66"/>
      <c r="K147" s="66"/>
    </row>
    <row r="148" ht="15.75" customHeight="1">
      <c r="F148" s="66"/>
      <c r="K148" s="66"/>
    </row>
    <row r="149" ht="15.75" customHeight="1">
      <c r="F149" s="66"/>
      <c r="K149" s="66"/>
    </row>
    <row r="150" ht="15.75" customHeight="1">
      <c r="F150" s="66"/>
      <c r="K150" s="66"/>
    </row>
    <row r="151" ht="15.75" customHeight="1">
      <c r="F151" s="66"/>
      <c r="K151" s="66"/>
    </row>
    <row r="152" ht="15.75" customHeight="1">
      <c r="F152" s="66"/>
      <c r="K152" s="66"/>
    </row>
    <row r="153" ht="15.75" customHeight="1">
      <c r="F153" s="66"/>
      <c r="K153" s="66"/>
    </row>
    <row r="154" ht="15.75" customHeight="1">
      <c r="F154" s="66"/>
      <c r="K154" s="66"/>
    </row>
    <row r="155" ht="15.75" customHeight="1">
      <c r="F155" s="66"/>
      <c r="K155" s="66"/>
    </row>
    <row r="156" ht="15.75" customHeight="1">
      <c r="F156" s="66"/>
      <c r="K156" s="66"/>
    </row>
    <row r="157" ht="15.75" customHeight="1">
      <c r="F157" s="66"/>
      <c r="K157" s="66"/>
    </row>
    <row r="158" ht="15.75" customHeight="1">
      <c r="F158" s="66"/>
      <c r="K158" s="66"/>
    </row>
    <row r="159" ht="15.75" customHeight="1">
      <c r="F159" s="66"/>
      <c r="K159" s="66"/>
    </row>
    <row r="160" ht="15.75" customHeight="1">
      <c r="F160" s="66"/>
      <c r="K160" s="66"/>
    </row>
    <row r="161" ht="15.75" customHeight="1">
      <c r="F161" s="66"/>
      <c r="K161" s="66"/>
    </row>
    <row r="162" ht="15.75" customHeight="1">
      <c r="F162" s="66"/>
      <c r="K162" s="66"/>
    </row>
    <row r="163" ht="15.75" customHeight="1">
      <c r="F163" s="66"/>
      <c r="K163" s="66"/>
    </row>
    <row r="164" ht="15.75" customHeight="1">
      <c r="F164" s="66"/>
      <c r="K164" s="66"/>
    </row>
    <row r="165" ht="15.75" customHeight="1">
      <c r="F165" s="66"/>
      <c r="K165" s="66"/>
    </row>
    <row r="166" ht="15.75" customHeight="1">
      <c r="F166" s="66"/>
      <c r="K166" s="66"/>
    </row>
    <row r="167" ht="15.75" customHeight="1">
      <c r="F167" s="66"/>
      <c r="K167" s="66"/>
    </row>
    <row r="168" ht="15.75" customHeight="1">
      <c r="F168" s="66"/>
      <c r="K168" s="66"/>
    </row>
    <row r="169" ht="15.75" customHeight="1">
      <c r="F169" s="66"/>
      <c r="K169" s="66"/>
    </row>
    <row r="170" ht="15.75" customHeight="1">
      <c r="F170" s="66"/>
      <c r="K170" s="66"/>
    </row>
    <row r="171" ht="15.75" customHeight="1">
      <c r="F171" s="66"/>
      <c r="K171" s="66"/>
    </row>
    <row r="172" ht="15.75" customHeight="1">
      <c r="F172" s="66"/>
      <c r="K172" s="66"/>
    </row>
    <row r="173" ht="15.75" customHeight="1">
      <c r="F173" s="66"/>
      <c r="K173" s="66"/>
    </row>
    <row r="174" ht="15.75" customHeight="1">
      <c r="F174" s="66"/>
      <c r="K174" s="66"/>
    </row>
    <row r="175" ht="15.75" customHeight="1">
      <c r="F175" s="66"/>
      <c r="K175" s="66"/>
    </row>
    <row r="176" ht="15.75" customHeight="1">
      <c r="F176" s="66"/>
      <c r="K176" s="66"/>
    </row>
    <row r="177" ht="15.75" customHeight="1">
      <c r="F177" s="66"/>
      <c r="K177" s="66"/>
    </row>
    <row r="178" ht="15.75" customHeight="1">
      <c r="F178" s="66"/>
      <c r="K178" s="66"/>
    </row>
    <row r="179" ht="15.75" customHeight="1">
      <c r="F179" s="66"/>
      <c r="K179" s="66"/>
    </row>
    <row r="180" ht="15.75" customHeight="1">
      <c r="F180" s="66"/>
      <c r="K180" s="66"/>
    </row>
    <row r="181" ht="15.75" customHeight="1">
      <c r="F181" s="66"/>
      <c r="K181" s="66"/>
    </row>
    <row r="182" ht="15.75" customHeight="1">
      <c r="F182" s="66"/>
      <c r="K182" s="66"/>
    </row>
    <row r="183" ht="15.75" customHeight="1">
      <c r="F183" s="66"/>
      <c r="K183" s="66"/>
    </row>
    <row r="184" ht="15.75" customHeight="1">
      <c r="F184" s="66"/>
      <c r="K184" s="66"/>
    </row>
    <row r="185" ht="15.75" customHeight="1">
      <c r="F185" s="66"/>
      <c r="K185" s="66"/>
    </row>
    <row r="186" ht="15.75" customHeight="1">
      <c r="F186" s="66"/>
      <c r="K186" s="66"/>
    </row>
    <row r="187" ht="15.75" customHeight="1">
      <c r="F187" s="66"/>
      <c r="K187" s="66"/>
    </row>
    <row r="188" ht="15.75" customHeight="1">
      <c r="F188" s="66"/>
      <c r="K188" s="66"/>
    </row>
    <row r="189" ht="15.75" customHeight="1">
      <c r="F189" s="66"/>
      <c r="K189" s="66"/>
    </row>
    <row r="190" ht="15.75" customHeight="1">
      <c r="F190" s="66"/>
      <c r="K190" s="66"/>
    </row>
    <row r="191" ht="15.75" customHeight="1">
      <c r="F191" s="66"/>
      <c r="K191" s="66"/>
    </row>
    <row r="192" ht="15.75" customHeight="1">
      <c r="F192" s="66"/>
      <c r="K192" s="66"/>
    </row>
    <row r="193" ht="15.75" customHeight="1">
      <c r="F193" s="66"/>
      <c r="K193" s="66"/>
    </row>
    <row r="194" ht="15.75" customHeight="1">
      <c r="F194" s="66"/>
      <c r="K194" s="66"/>
    </row>
    <row r="195" ht="15.75" customHeight="1">
      <c r="F195" s="66"/>
      <c r="K195" s="66"/>
    </row>
    <row r="196" ht="15.75" customHeight="1">
      <c r="F196" s="66"/>
      <c r="K196" s="66"/>
    </row>
    <row r="197" ht="15.75" customHeight="1">
      <c r="F197" s="66"/>
      <c r="K197" s="66"/>
    </row>
    <row r="198" ht="15.75" customHeight="1">
      <c r="F198" s="66"/>
      <c r="K198" s="66"/>
    </row>
    <row r="199" ht="15.75" customHeight="1">
      <c r="F199" s="66"/>
      <c r="K199" s="66"/>
    </row>
    <row r="200" ht="15.75" customHeight="1">
      <c r="F200" s="66"/>
      <c r="K200" s="66"/>
    </row>
    <row r="201" ht="15.75" customHeight="1">
      <c r="F201" s="66"/>
      <c r="K201" s="66"/>
    </row>
    <row r="202" ht="15.75" customHeight="1">
      <c r="F202" s="66"/>
      <c r="K202" s="66"/>
    </row>
    <row r="203" ht="15.75" customHeight="1">
      <c r="F203" s="66"/>
      <c r="K203" s="66"/>
    </row>
    <row r="204" ht="15.75" customHeight="1">
      <c r="F204" s="66"/>
      <c r="K204" s="66"/>
    </row>
    <row r="205" ht="15.75" customHeight="1">
      <c r="F205" s="66"/>
      <c r="K205" s="66"/>
    </row>
    <row r="206" ht="15.75" customHeight="1">
      <c r="F206" s="66"/>
      <c r="K206" s="66"/>
    </row>
    <row r="207" ht="15.75" customHeight="1">
      <c r="F207" s="66"/>
      <c r="K207" s="66"/>
    </row>
    <row r="208" ht="15.75" customHeight="1">
      <c r="F208" s="66"/>
      <c r="K208" s="66"/>
    </row>
    <row r="209" ht="15.75" customHeight="1">
      <c r="F209" s="66"/>
      <c r="K209" s="66"/>
    </row>
    <row r="210" ht="15.75" customHeight="1">
      <c r="F210" s="66"/>
      <c r="K210" s="66"/>
    </row>
    <row r="211" ht="15.75" customHeight="1">
      <c r="F211" s="66"/>
      <c r="K211" s="66"/>
    </row>
    <row r="212" ht="15.75" customHeight="1">
      <c r="F212" s="66"/>
      <c r="K212" s="66"/>
    </row>
    <row r="213" ht="15.75" customHeight="1">
      <c r="F213" s="66"/>
      <c r="K213" s="66"/>
    </row>
    <row r="214" ht="15.75" customHeight="1">
      <c r="F214" s="66"/>
      <c r="K214" s="66"/>
    </row>
    <row r="215" ht="15.75" customHeight="1">
      <c r="F215" s="66"/>
      <c r="K215" s="66"/>
    </row>
    <row r="216" ht="15.75" customHeight="1">
      <c r="F216" s="66"/>
      <c r="K216" s="66"/>
    </row>
    <row r="217" ht="15.75" customHeight="1">
      <c r="F217" s="66"/>
      <c r="K217" s="66"/>
    </row>
    <row r="218" ht="15.75" customHeight="1">
      <c r="F218" s="66"/>
      <c r="K218" s="66"/>
    </row>
    <row r="219" ht="15.75" customHeight="1">
      <c r="F219" s="66"/>
      <c r="K219" s="66"/>
    </row>
    <row r="220" ht="15.75" customHeight="1">
      <c r="F220" s="66"/>
      <c r="K220" s="66"/>
    </row>
    <row r="221" ht="15.75" customHeight="1">
      <c r="F221" s="66"/>
      <c r="K221" s="66"/>
    </row>
    <row r="222" ht="15.75" customHeight="1">
      <c r="F222" s="66"/>
      <c r="K222" s="66"/>
    </row>
    <row r="223" ht="15.75" customHeight="1">
      <c r="F223" s="66"/>
      <c r="K223" s="66"/>
    </row>
    <row r="224" ht="15.75" customHeight="1">
      <c r="F224" s="66"/>
      <c r="K224" s="66"/>
    </row>
    <row r="225" ht="15.75" customHeight="1">
      <c r="F225" s="66"/>
      <c r="K225" s="66"/>
    </row>
    <row r="226" ht="15.75" customHeight="1">
      <c r="F226" s="66"/>
      <c r="K226" s="66"/>
    </row>
    <row r="227" ht="15.75" customHeight="1">
      <c r="F227" s="66"/>
      <c r="K227" s="66"/>
    </row>
    <row r="228" ht="15.75" customHeight="1">
      <c r="F228" s="66"/>
      <c r="K228" s="66"/>
    </row>
    <row r="229" ht="15.75" customHeight="1">
      <c r="F229" s="66"/>
      <c r="K229" s="66"/>
    </row>
    <row r="230" ht="15.75" customHeight="1">
      <c r="F230" s="66"/>
      <c r="K230" s="66"/>
    </row>
    <row r="231" ht="15.75" customHeight="1">
      <c r="F231" s="66"/>
      <c r="K231" s="66"/>
    </row>
    <row r="232" ht="15.75" customHeight="1">
      <c r="F232" s="66"/>
      <c r="K232" s="66"/>
    </row>
    <row r="233" ht="15.75" customHeight="1">
      <c r="F233" s="66"/>
      <c r="K233" s="66"/>
    </row>
    <row r="234" ht="15.75" customHeight="1">
      <c r="F234" s="66"/>
      <c r="K234" s="66"/>
    </row>
    <row r="235" ht="15.75" customHeight="1">
      <c r="F235" s="66"/>
      <c r="K235" s="66"/>
    </row>
    <row r="236" ht="15.75" customHeight="1">
      <c r="F236" s="66"/>
      <c r="K236" s="66"/>
    </row>
    <row r="237" ht="15.75" customHeight="1">
      <c r="F237" s="66"/>
      <c r="K237" s="66"/>
    </row>
    <row r="238" ht="15.75" customHeight="1">
      <c r="F238" s="66"/>
      <c r="K238" s="66"/>
    </row>
    <row r="239" ht="15.75" customHeight="1">
      <c r="F239" s="66"/>
      <c r="K239" s="66"/>
    </row>
    <row r="240" ht="15.75" customHeight="1">
      <c r="F240" s="66"/>
      <c r="K240" s="66"/>
    </row>
    <row r="241" ht="15.75" customHeight="1">
      <c r="F241" s="66"/>
      <c r="K241" s="66"/>
    </row>
    <row r="242" ht="15.75" customHeight="1">
      <c r="F242" s="66"/>
      <c r="K242" s="66"/>
    </row>
    <row r="243" ht="15.75" customHeight="1">
      <c r="F243" s="66"/>
      <c r="K243" s="66"/>
    </row>
    <row r="244" ht="15.75" customHeight="1">
      <c r="F244" s="66"/>
      <c r="K244" s="66"/>
    </row>
    <row r="245" ht="15.75" customHeight="1">
      <c r="F245" s="66"/>
      <c r="K245" s="66"/>
    </row>
    <row r="246" ht="15.75" customHeight="1">
      <c r="F246" s="66"/>
      <c r="K246" s="66"/>
    </row>
    <row r="247" ht="15.75" customHeight="1">
      <c r="F247" s="66"/>
      <c r="K247" s="66"/>
    </row>
    <row r="248" ht="15.75" customHeight="1">
      <c r="F248" s="66"/>
      <c r="K248" s="66"/>
    </row>
    <row r="249" ht="15.75" customHeight="1">
      <c r="F249" s="66"/>
      <c r="K249" s="66"/>
    </row>
    <row r="250" ht="15.75" customHeight="1">
      <c r="F250" s="66"/>
      <c r="K250" s="66"/>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J9:K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0"/>
  <cols>
    <col customWidth="1" min="1" max="1" width="6.25"/>
    <col customWidth="1" min="2" max="2" width="10.5"/>
    <col customWidth="1" min="3" max="3" width="33.75"/>
    <col customWidth="1" min="4" max="4" width="15.63"/>
    <col customWidth="1" min="5" max="5" width="6.5"/>
    <col customWidth="1" min="6" max="6" width="15.38"/>
    <col customWidth="1" min="7" max="7" width="17.13"/>
    <col customWidth="1" min="8" max="8" width="27.63"/>
    <col customWidth="1" min="9" max="9" width="11.63"/>
    <col customWidth="1" min="10" max="10" width="51.13"/>
    <col customWidth="1" min="11" max="11" width="12.13"/>
    <col customWidth="1" min="12" max="13" width="11.13"/>
    <col customWidth="1" min="14" max="14" width="10.25"/>
    <col customWidth="1" min="15" max="15" width="10.13"/>
    <col customWidth="1" min="16" max="16" width="13.38"/>
    <col customWidth="1" min="17" max="18" width="9.0"/>
    <col customWidth="1" min="20" max="21" width="8.25"/>
    <col customWidth="1" min="22" max="22" width="21.38"/>
    <col customWidth="1" min="23" max="23" width="14.0"/>
  </cols>
  <sheetData>
    <row r="1" ht="15.75" customHeight="1">
      <c r="A1" s="158" t="s">
        <v>15</v>
      </c>
      <c r="B1" s="4" t="s">
        <v>1</v>
      </c>
      <c r="C1" s="159" t="s">
        <v>2</v>
      </c>
      <c r="D1" s="160" t="s">
        <v>3</v>
      </c>
      <c r="E1" s="160" t="s">
        <v>4</v>
      </c>
      <c r="F1" s="158" t="s">
        <v>1118</v>
      </c>
      <c r="G1" s="160" t="s">
        <v>6</v>
      </c>
      <c r="H1" s="160" t="s">
        <v>1119</v>
      </c>
      <c r="I1" s="161" t="s">
        <v>8</v>
      </c>
      <c r="J1" s="161" t="s">
        <v>9</v>
      </c>
      <c r="K1" s="4" t="s">
        <v>10</v>
      </c>
      <c r="L1" s="161" t="s">
        <v>11</v>
      </c>
      <c r="M1" s="161" t="s">
        <v>12</v>
      </c>
      <c r="N1" s="162" t="s">
        <v>13</v>
      </c>
      <c r="O1" s="163" t="s">
        <v>14</v>
      </c>
      <c r="P1" s="163" t="s">
        <v>1120</v>
      </c>
      <c r="Q1" s="163" t="s">
        <v>15</v>
      </c>
      <c r="R1" s="163" t="s">
        <v>1121</v>
      </c>
      <c r="S1" s="163" t="s">
        <v>1122</v>
      </c>
      <c r="T1" s="4" t="s">
        <v>17</v>
      </c>
      <c r="U1" s="4" t="s">
        <v>18</v>
      </c>
      <c r="V1" s="164" t="s">
        <v>1123</v>
      </c>
      <c r="X1" s="165"/>
      <c r="Y1" s="166"/>
      <c r="Z1" s="166"/>
      <c r="AA1" s="166"/>
      <c r="AB1" s="166"/>
      <c r="AC1" s="167"/>
      <c r="AD1" s="167"/>
      <c r="AE1" s="167"/>
      <c r="AF1" s="167"/>
      <c r="AG1" s="167"/>
      <c r="AH1" s="167"/>
      <c r="AI1" s="167"/>
      <c r="AJ1" s="167"/>
      <c r="AK1" s="167"/>
      <c r="AL1" s="167"/>
      <c r="AM1" s="167"/>
      <c r="AN1" s="167"/>
      <c r="AO1" s="167"/>
      <c r="AP1" s="167"/>
      <c r="AQ1" s="167"/>
    </row>
    <row r="2" ht="15.75" customHeight="1">
      <c r="A2" s="137"/>
      <c r="B2" s="168"/>
      <c r="C2" s="79" t="s">
        <v>1124</v>
      </c>
      <c r="D2" s="53"/>
      <c r="E2" s="53">
        <v>4.0</v>
      </c>
      <c r="F2" s="137" t="s">
        <v>1125</v>
      </c>
      <c r="G2" s="137">
        <v>8.2234956888E10</v>
      </c>
      <c r="H2" s="14" t="s">
        <v>1126</v>
      </c>
      <c r="I2" s="14" t="s">
        <v>203</v>
      </c>
      <c r="J2" s="14"/>
      <c r="K2" s="14"/>
      <c r="L2" s="14"/>
      <c r="M2" s="14" t="s">
        <v>1127</v>
      </c>
      <c r="N2" s="169">
        <v>150000.0</v>
      </c>
      <c r="O2" s="66">
        <v>40000.0</v>
      </c>
      <c r="P2" s="66">
        <f t="shared" ref="P2:P69" si="1">N2*50/100</f>
        <v>75000</v>
      </c>
      <c r="Q2" s="66">
        <v>65000.0</v>
      </c>
      <c r="R2" s="66">
        <f t="shared" ref="R2:R69" si="2">N2-P2-Q2</f>
        <v>10000</v>
      </c>
      <c r="S2" s="66">
        <f t="shared" ref="S2:S69" si="3">R2*RIGHT(S$1,3)</f>
        <v>4000</v>
      </c>
      <c r="X2" s="66"/>
      <c r="Z2" s="66"/>
      <c r="AA2" s="170"/>
      <c r="AC2" s="14"/>
    </row>
    <row r="3" ht="15.75" customHeight="1">
      <c r="A3" s="30"/>
      <c r="B3" s="168"/>
      <c r="C3" s="30" t="s">
        <v>1128</v>
      </c>
      <c r="D3" s="171"/>
      <c r="E3" s="53">
        <v>4.0</v>
      </c>
      <c r="F3" s="14" t="s">
        <v>1129</v>
      </c>
      <c r="G3" s="14">
        <v>8.1353123456E10</v>
      </c>
      <c r="H3" s="72" t="s">
        <v>1130</v>
      </c>
      <c r="I3" s="14" t="s">
        <v>203</v>
      </c>
      <c r="J3" s="14"/>
      <c r="K3" s="14"/>
      <c r="L3" s="14"/>
      <c r="M3" s="14" t="s">
        <v>1131</v>
      </c>
      <c r="N3" s="169">
        <v>150000.0</v>
      </c>
      <c r="O3" s="66">
        <v>0.0</v>
      </c>
      <c r="P3" s="66">
        <f t="shared" si="1"/>
        <v>75000</v>
      </c>
      <c r="Q3" s="66">
        <v>65000.0</v>
      </c>
      <c r="R3" s="66">
        <f t="shared" si="2"/>
        <v>10000</v>
      </c>
      <c r="S3" s="66">
        <f t="shared" si="3"/>
        <v>4000</v>
      </c>
      <c r="X3" s="66"/>
    </row>
    <row r="4" ht="15.75" customHeight="1">
      <c r="A4" s="14"/>
      <c r="B4" s="168"/>
      <c r="C4" s="17" t="s">
        <v>1132</v>
      </c>
      <c r="D4" s="53"/>
      <c r="E4" s="53">
        <v>9.0</v>
      </c>
      <c r="F4" s="14" t="s">
        <v>1133</v>
      </c>
      <c r="I4" s="14" t="s">
        <v>90</v>
      </c>
      <c r="J4" s="14"/>
      <c r="K4" s="14"/>
      <c r="L4" s="14"/>
      <c r="M4" s="14" t="s">
        <v>1127</v>
      </c>
      <c r="N4" s="169">
        <v>300000.0</v>
      </c>
      <c r="O4" s="66">
        <v>0.0</v>
      </c>
      <c r="P4" s="66">
        <f t="shared" si="1"/>
        <v>150000</v>
      </c>
      <c r="Q4" s="66">
        <v>65000.0</v>
      </c>
      <c r="R4" s="66">
        <f t="shared" si="2"/>
        <v>85000</v>
      </c>
      <c r="S4" s="66">
        <f t="shared" si="3"/>
        <v>34000</v>
      </c>
      <c r="X4" s="66"/>
    </row>
    <row r="5" ht="15.75" customHeight="1">
      <c r="A5" s="14"/>
      <c r="B5" s="168"/>
      <c r="C5" s="17" t="s">
        <v>1134</v>
      </c>
      <c r="D5" s="53"/>
      <c r="E5" s="53">
        <v>5.0</v>
      </c>
      <c r="F5" s="14" t="s">
        <v>1135</v>
      </c>
      <c r="G5" s="14">
        <v>8.777089961E10</v>
      </c>
      <c r="H5" s="14" t="s">
        <v>1136</v>
      </c>
      <c r="I5" s="14" t="s">
        <v>61</v>
      </c>
      <c r="K5" s="14"/>
      <c r="L5" s="14"/>
      <c r="M5" s="14" t="s">
        <v>1127</v>
      </c>
      <c r="N5" s="169">
        <v>150000.0</v>
      </c>
      <c r="O5" s="66">
        <v>0.0</v>
      </c>
      <c r="P5" s="66">
        <f t="shared" si="1"/>
        <v>75000</v>
      </c>
      <c r="Q5" s="66">
        <v>65000.0</v>
      </c>
      <c r="R5" s="66">
        <f t="shared" si="2"/>
        <v>10000</v>
      </c>
      <c r="S5" s="66">
        <f t="shared" si="3"/>
        <v>4000</v>
      </c>
      <c r="X5" s="66"/>
    </row>
    <row r="6" ht="15.75" customHeight="1">
      <c r="A6" s="14"/>
      <c r="B6" s="168"/>
      <c r="C6" s="17" t="s">
        <v>1137</v>
      </c>
      <c r="D6" s="53"/>
      <c r="E6" s="53">
        <v>3.0</v>
      </c>
      <c r="F6" s="137" t="s">
        <v>1138</v>
      </c>
      <c r="G6" s="14">
        <v>6.2811388308E10</v>
      </c>
      <c r="H6" s="14" t="s">
        <v>1139</v>
      </c>
      <c r="I6" s="14" t="s">
        <v>61</v>
      </c>
      <c r="K6" s="14"/>
      <c r="L6" s="14"/>
      <c r="M6" s="14" t="s">
        <v>1127</v>
      </c>
      <c r="N6" s="169">
        <v>150000.0</v>
      </c>
      <c r="O6" s="66">
        <v>0.0</v>
      </c>
      <c r="P6" s="66">
        <f t="shared" si="1"/>
        <v>75000</v>
      </c>
      <c r="Q6" s="66">
        <v>65000.0</v>
      </c>
      <c r="R6" s="66">
        <f t="shared" si="2"/>
        <v>10000</v>
      </c>
      <c r="S6" s="66">
        <f t="shared" si="3"/>
        <v>4000</v>
      </c>
      <c r="X6" s="66"/>
    </row>
    <row r="7" ht="15.75" customHeight="1">
      <c r="A7" s="14"/>
      <c r="B7" s="168"/>
      <c r="C7" s="17" t="s">
        <v>1140</v>
      </c>
      <c r="D7" s="53"/>
      <c r="E7" s="53">
        <v>4.0</v>
      </c>
      <c r="F7" s="137" t="s">
        <v>1141</v>
      </c>
      <c r="G7" s="14">
        <v>8.1266723777E10</v>
      </c>
      <c r="H7" s="172" t="s">
        <v>1142</v>
      </c>
      <c r="I7" s="14" t="s">
        <v>61</v>
      </c>
      <c r="K7" s="14"/>
      <c r="L7" s="14"/>
      <c r="M7" s="14" t="s">
        <v>1127</v>
      </c>
      <c r="N7" s="169">
        <v>450000.0</v>
      </c>
      <c r="O7" s="66">
        <v>0.0</v>
      </c>
      <c r="P7" s="66">
        <f t="shared" si="1"/>
        <v>225000</v>
      </c>
      <c r="Q7" s="66">
        <v>65000.0</v>
      </c>
      <c r="R7" s="66">
        <f t="shared" si="2"/>
        <v>160000</v>
      </c>
      <c r="S7" s="66">
        <f t="shared" si="3"/>
        <v>64000</v>
      </c>
      <c r="X7" s="66"/>
    </row>
    <row r="8" ht="15.75" customHeight="1">
      <c r="A8" s="14"/>
      <c r="B8" s="168"/>
      <c r="C8" s="17" t="s">
        <v>1143</v>
      </c>
      <c r="D8" s="53"/>
      <c r="E8" s="53">
        <v>8.0</v>
      </c>
      <c r="F8" s="14" t="s">
        <v>1144</v>
      </c>
      <c r="G8" s="14">
        <v>8.2237897817E10</v>
      </c>
      <c r="H8" s="14" t="s">
        <v>1145</v>
      </c>
      <c r="I8" s="14" t="s">
        <v>203</v>
      </c>
      <c r="K8" s="14"/>
      <c r="L8" s="14"/>
      <c r="M8" s="14" t="s">
        <v>1127</v>
      </c>
      <c r="N8" s="169">
        <v>150000.0</v>
      </c>
      <c r="O8" s="66">
        <v>0.0</v>
      </c>
      <c r="P8" s="66">
        <f t="shared" si="1"/>
        <v>75000</v>
      </c>
      <c r="Q8" s="66">
        <v>65000.0</v>
      </c>
      <c r="R8" s="66">
        <f t="shared" si="2"/>
        <v>10000</v>
      </c>
      <c r="S8" s="66">
        <f t="shared" si="3"/>
        <v>4000</v>
      </c>
    </row>
    <row r="9" ht="18.75" customHeight="1">
      <c r="A9" s="14"/>
      <c r="B9" s="168"/>
      <c r="C9" s="17" t="s">
        <v>1146</v>
      </c>
      <c r="D9" s="53"/>
      <c r="E9" s="53">
        <v>3.0</v>
      </c>
      <c r="F9" s="14" t="s">
        <v>1147</v>
      </c>
      <c r="G9" s="14">
        <v>3.15947825E8</v>
      </c>
      <c r="H9" s="14" t="s">
        <v>1148</v>
      </c>
      <c r="I9" s="14" t="s">
        <v>47</v>
      </c>
      <c r="K9" s="14"/>
      <c r="L9" s="14"/>
      <c r="M9" s="14" t="s">
        <v>1127</v>
      </c>
      <c r="N9" s="169">
        <v>300000.0</v>
      </c>
      <c r="O9" s="66">
        <v>0.0</v>
      </c>
      <c r="P9" s="66">
        <f t="shared" si="1"/>
        <v>150000</v>
      </c>
      <c r="Q9" s="66">
        <v>65000.0</v>
      </c>
      <c r="R9" s="66">
        <f t="shared" si="2"/>
        <v>85000</v>
      </c>
      <c r="S9" s="66">
        <f t="shared" si="3"/>
        <v>34000</v>
      </c>
      <c r="T9" s="66"/>
      <c r="U9" s="66"/>
      <c r="V9" s="66"/>
      <c r="Y9" s="55"/>
      <c r="Z9" s="53"/>
    </row>
    <row r="10" ht="15.75" customHeight="1">
      <c r="A10" s="14"/>
      <c r="B10" s="168"/>
      <c r="C10" s="17" t="s">
        <v>1149</v>
      </c>
      <c r="D10" s="53"/>
      <c r="E10" s="53">
        <v>10.0</v>
      </c>
      <c r="F10" s="14" t="s">
        <v>1150</v>
      </c>
      <c r="G10" s="14">
        <v>8.2240768787E10</v>
      </c>
      <c r="H10" s="14" t="s">
        <v>1151</v>
      </c>
      <c r="I10" s="14" t="s">
        <v>47</v>
      </c>
      <c r="K10" s="14"/>
      <c r="L10" s="14"/>
      <c r="M10" s="14" t="s">
        <v>1127</v>
      </c>
      <c r="N10" s="169">
        <v>500000.0</v>
      </c>
      <c r="O10" s="66">
        <v>0.0</v>
      </c>
      <c r="P10" s="66">
        <f t="shared" si="1"/>
        <v>250000</v>
      </c>
      <c r="Q10" s="66">
        <v>65000.0</v>
      </c>
      <c r="R10" s="66">
        <f t="shared" si="2"/>
        <v>185000</v>
      </c>
      <c r="S10" s="66">
        <f t="shared" si="3"/>
        <v>74000</v>
      </c>
    </row>
    <row r="11" ht="15.75" customHeight="1">
      <c r="A11" s="14"/>
      <c r="B11" s="168"/>
      <c r="C11" s="17" t="s">
        <v>1152</v>
      </c>
      <c r="D11" s="53"/>
      <c r="E11" s="53">
        <v>6.0</v>
      </c>
      <c r="F11" s="14" t="s">
        <v>1153</v>
      </c>
      <c r="G11" s="14">
        <v>8.2228880688E10</v>
      </c>
      <c r="H11" s="14" t="s">
        <v>1154</v>
      </c>
      <c r="I11" s="14" t="s">
        <v>61</v>
      </c>
      <c r="K11" s="14"/>
      <c r="L11" s="14"/>
      <c r="M11" s="14" t="s">
        <v>1127</v>
      </c>
      <c r="N11" s="169">
        <v>150000.0</v>
      </c>
      <c r="O11" s="66">
        <v>0.0</v>
      </c>
      <c r="P11" s="66">
        <f t="shared" si="1"/>
        <v>75000</v>
      </c>
      <c r="Q11" s="66">
        <v>65000.0</v>
      </c>
      <c r="R11" s="66">
        <f t="shared" si="2"/>
        <v>10000</v>
      </c>
      <c r="S11" s="66">
        <f t="shared" si="3"/>
        <v>4000</v>
      </c>
    </row>
    <row r="12" ht="16.5" customHeight="1">
      <c r="A12" s="14"/>
      <c r="B12" s="168"/>
      <c r="C12" s="17" t="s">
        <v>1155</v>
      </c>
      <c r="D12" s="53"/>
      <c r="E12" s="53"/>
      <c r="F12" s="14" t="s">
        <v>83</v>
      </c>
      <c r="I12" s="14" t="s">
        <v>83</v>
      </c>
      <c r="J12" s="14" t="s">
        <v>1156</v>
      </c>
      <c r="K12" s="14"/>
      <c r="L12" s="14"/>
      <c r="M12" s="14" t="s">
        <v>83</v>
      </c>
      <c r="N12" s="169">
        <v>150000.0</v>
      </c>
      <c r="O12" s="66">
        <v>0.0</v>
      </c>
      <c r="P12" s="66">
        <f t="shared" si="1"/>
        <v>75000</v>
      </c>
      <c r="Q12" s="66">
        <v>65000.0</v>
      </c>
      <c r="R12" s="66">
        <f t="shared" si="2"/>
        <v>10000</v>
      </c>
      <c r="S12" s="66">
        <f t="shared" si="3"/>
        <v>4000</v>
      </c>
      <c r="T12" s="66"/>
      <c r="U12" s="66"/>
      <c r="V12" s="66"/>
      <c r="AA12" s="55"/>
      <c r="AB12" s="53"/>
    </row>
    <row r="13" ht="15.75" customHeight="1">
      <c r="A13" s="14"/>
      <c r="B13" s="168" t="s">
        <v>1157</v>
      </c>
      <c r="C13" s="17" t="s">
        <v>1158</v>
      </c>
      <c r="D13" s="53"/>
      <c r="E13" s="53">
        <v>2.0</v>
      </c>
      <c r="F13" s="14" t="s">
        <v>1159</v>
      </c>
      <c r="G13" s="14">
        <v>8.776200058E10</v>
      </c>
      <c r="H13" s="14" t="s">
        <v>1160</v>
      </c>
      <c r="I13" s="14" t="s">
        <v>47</v>
      </c>
      <c r="K13" s="14"/>
      <c r="L13" s="14"/>
      <c r="M13" s="14" t="s">
        <v>1127</v>
      </c>
      <c r="N13" s="169">
        <v>500000.0</v>
      </c>
      <c r="O13" s="66">
        <v>0.0</v>
      </c>
      <c r="P13" s="66">
        <f t="shared" si="1"/>
        <v>250000</v>
      </c>
      <c r="Q13" s="66">
        <v>65000.0</v>
      </c>
      <c r="R13" s="66">
        <f t="shared" si="2"/>
        <v>185000</v>
      </c>
      <c r="S13" s="66">
        <f t="shared" si="3"/>
        <v>74000</v>
      </c>
      <c r="T13" s="66"/>
      <c r="U13" s="66"/>
      <c r="V13" s="66"/>
      <c r="AA13" s="55"/>
      <c r="AB13" s="53"/>
    </row>
    <row r="14" ht="15.75" customHeight="1">
      <c r="A14" s="14"/>
      <c r="B14" s="173">
        <v>43351.0</v>
      </c>
      <c r="C14" s="17" t="s">
        <v>1161</v>
      </c>
      <c r="D14" s="53"/>
      <c r="E14" s="53">
        <v>6.0</v>
      </c>
      <c r="F14" s="137" t="s">
        <v>1162</v>
      </c>
      <c r="G14" s="14">
        <v>8.7873330147E10</v>
      </c>
      <c r="H14" s="14" t="s">
        <v>1163</v>
      </c>
      <c r="I14" s="14" t="s">
        <v>61</v>
      </c>
      <c r="J14" s="14" t="s">
        <v>1164</v>
      </c>
      <c r="K14" s="14"/>
      <c r="L14" s="14"/>
      <c r="M14" s="14" t="s">
        <v>1127</v>
      </c>
      <c r="N14" s="169">
        <v>350000.0</v>
      </c>
      <c r="O14" s="66">
        <v>0.0</v>
      </c>
      <c r="P14" s="66">
        <f t="shared" si="1"/>
        <v>175000</v>
      </c>
      <c r="Q14" s="66">
        <v>65000.0</v>
      </c>
      <c r="R14" s="66">
        <f t="shared" si="2"/>
        <v>110000</v>
      </c>
      <c r="S14" s="66">
        <f t="shared" si="3"/>
        <v>44000</v>
      </c>
      <c r="T14" s="66"/>
      <c r="U14" s="66"/>
      <c r="V14" s="66"/>
      <c r="AA14" s="55"/>
      <c r="AB14" s="53"/>
    </row>
    <row r="15" ht="15.75" customHeight="1">
      <c r="A15" s="14"/>
      <c r="B15" s="168"/>
      <c r="C15" s="17" t="s">
        <v>1165</v>
      </c>
      <c r="D15" s="53"/>
      <c r="E15" s="53"/>
      <c r="F15" s="14" t="s">
        <v>1166</v>
      </c>
      <c r="K15" s="14"/>
      <c r="L15" s="14"/>
      <c r="M15" s="14" t="s">
        <v>1127</v>
      </c>
      <c r="N15" s="169">
        <v>700000.0</v>
      </c>
      <c r="O15" s="66">
        <v>0.0</v>
      </c>
      <c r="P15" s="66">
        <f t="shared" si="1"/>
        <v>350000</v>
      </c>
      <c r="Q15" s="66">
        <v>65000.0</v>
      </c>
      <c r="R15" s="66">
        <f t="shared" si="2"/>
        <v>285000</v>
      </c>
      <c r="S15" s="66">
        <f t="shared" si="3"/>
        <v>114000</v>
      </c>
    </row>
    <row r="16" ht="15.75" customHeight="1">
      <c r="A16" s="14"/>
      <c r="B16" s="168"/>
      <c r="C16" s="17" t="s">
        <v>1167</v>
      </c>
      <c r="D16" s="53"/>
      <c r="E16" s="53"/>
      <c r="F16" s="14" t="s">
        <v>1168</v>
      </c>
      <c r="K16" s="14"/>
      <c r="L16" s="14"/>
      <c r="M16" s="14" t="s">
        <v>1127</v>
      </c>
      <c r="N16" s="169">
        <v>150000.0</v>
      </c>
      <c r="O16" s="66">
        <v>0.0</v>
      </c>
      <c r="P16" s="66">
        <f t="shared" si="1"/>
        <v>75000</v>
      </c>
      <c r="Q16" s="66">
        <v>65000.0</v>
      </c>
      <c r="R16" s="66">
        <f t="shared" si="2"/>
        <v>10000</v>
      </c>
      <c r="S16" s="66">
        <f t="shared" si="3"/>
        <v>4000</v>
      </c>
    </row>
    <row r="17" ht="15.75" customHeight="1">
      <c r="A17" s="14"/>
      <c r="B17" s="168"/>
      <c r="C17" s="17" t="s">
        <v>1169</v>
      </c>
      <c r="D17" s="53"/>
      <c r="E17" s="53">
        <v>7.0</v>
      </c>
      <c r="F17" s="14" t="s">
        <v>1170</v>
      </c>
      <c r="I17" s="14" t="s">
        <v>61</v>
      </c>
      <c r="K17" s="14"/>
      <c r="L17" s="14"/>
      <c r="M17" s="14" t="s">
        <v>1127</v>
      </c>
      <c r="N17" s="169">
        <v>150000.0</v>
      </c>
      <c r="O17" s="66">
        <v>0.0</v>
      </c>
      <c r="P17" s="66">
        <f t="shared" si="1"/>
        <v>75000</v>
      </c>
      <c r="Q17" s="66">
        <v>65000.0</v>
      </c>
      <c r="R17" s="66">
        <f t="shared" si="2"/>
        <v>10000</v>
      </c>
      <c r="S17" s="66">
        <f t="shared" si="3"/>
        <v>4000</v>
      </c>
    </row>
    <row r="18" ht="15.75" customHeight="1">
      <c r="A18" s="14"/>
      <c r="B18" s="168"/>
      <c r="C18" s="17" t="s">
        <v>1171</v>
      </c>
      <c r="D18" s="53"/>
      <c r="E18" s="53">
        <v>7.0</v>
      </c>
      <c r="I18" s="14" t="s">
        <v>61</v>
      </c>
      <c r="K18" s="14"/>
      <c r="L18" s="14"/>
      <c r="M18" s="14" t="s">
        <v>1127</v>
      </c>
      <c r="N18" s="169">
        <v>1500000.0</v>
      </c>
      <c r="O18" s="66">
        <v>0.0</v>
      </c>
      <c r="P18" s="66">
        <f t="shared" si="1"/>
        <v>750000</v>
      </c>
      <c r="Q18" s="66">
        <v>65000.0</v>
      </c>
      <c r="R18" s="66">
        <f t="shared" si="2"/>
        <v>685000</v>
      </c>
      <c r="S18" s="66">
        <f t="shared" si="3"/>
        <v>274000</v>
      </c>
    </row>
    <row r="19" ht="15.75" customHeight="1">
      <c r="A19" s="14"/>
      <c r="B19" s="168"/>
      <c r="C19" s="17" t="s">
        <v>1172</v>
      </c>
      <c r="D19" s="53"/>
      <c r="E19" s="53">
        <v>3.0</v>
      </c>
      <c r="I19" s="14" t="s">
        <v>61</v>
      </c>
      <c r="K19" s="14"/>
      <c r="L19" s="14"/>
      <c r="M19" s="14" t="s">
        <v>1127</v>
      </c>
      <c r="N19" s="169">
        <v>1900000.0</v>
      </c>
      <c r="O19" s="66">
        <v>0.0</v>
      </c>
      <c r="P19" s="66">
        <f t="shared" si="1"/>
        <v>950000</v>
      </c>
      <c r="Q19" s="66">
        <v>65000.0</v>
      </c>
      <c r="R19" s="66">
        <f t="shared" si="2"/>
        <v>885000</v>
      </c>
      <c r="S19" s="66">
        <f t="shared" si="3"/>
        <v>354000</v>
      </c>
    </row>
    <row r="20" ht="15.75" customHeight="1">
      <c r="A20" s="14"/>
      <c r="B20" s="168"/>
      <c r="C20" s="17" t="s">
        <v>1173</v>
      </c>
      <c r="D20" s="78">
        <v>43438.0</v>
      </c>
      <c r="E20" s="53">
        <v>1.0</v>
      </c>
      <c r="F20" s="137" t="s">
        <v>1174</v>
      </c>
      <c r="G20" s="14" t="s">
        <v>1175</v>
      </c>
      <c r="H20" s="14" t="s">
        <v>1176</v>
      </c>
      <c r="I20" s="14" t="s">
        <v>47</v>
      </c>
      <c r="K20" s="14"/>
      <c r="L20" s="14"/>
      <c r="M20" s="14" t="s">
        <v>1127</v>
      </c>
      <c r="N20" s="169">
        <v>300000.0</v>
      </c>
      <c r="O20" s="66">
        <v>0.0</v>
      </c>
      <c r="P20" s="66">
        <f t="shared" si="1"/>
        <v>150000</v>
      </c>
      <c r="Q20" s="66">
        <v>65000.0</v>
      </c>
      <c r="R20" s="66">
        <f t="shared" si="2"/>
        <v>85000</v>
      </c>
      <c r="S20" s="66">
        <f t="shared" si="3"/>
        <v>34000</v>
      </c>
      <c r="T20" s="66"/>
      <c r="U20" s="66"/>
      <c r="V20" s="66"/>
      <c r="Y20" s="66"/>
      <c r="Z20" s="56"/>
    </row>
    <row r="21" ht="15.75" customHeight="1">
      <c r="A21" s="100"/>
      <c r="B21" s="168"/>
      <c r="C21" s="101" t="s">
        <v>1177</v>
      </c>
      <c r="D21" s="99" t="s">
        <v>1178</v>
      </c>
      <c r="E21" s="99">
        <v>7.0</v>
      </c>
      <c r="F21" s="100" t="s">
        <v>1179</v>
      </c>
      <c r="G21" s="100"/>
      <c r="H21" s="100"/>
      <c r="I21" s="100" t="s">
        <v>47</v>
      </c>
      <c r="J21" s="100"/>
      <c r="K21" s="100"/>
      <c r="L21" s="100"/>
      <c r="M21" s="100" t="s">
        <v>1127</v>
      </c>
      <c r="N21" s="174">
        <v>150000.0</v>
      </c>
      <c r="O21" s="66">
        <v>0.0</v>
      </c>
      <c r="P21" s="66">
        <f t="shared" si="1"/>
        <v>75000</v>
      </c>
      <c r="Q21" s="66">
        <v>65000.0</v>
      </c>
      <c r="R21" s="66">
        <f t="shared" si="2"/>
        <v>10000</v>
      </c>
      <c r="S21" s="66">
        <f t="shared" si="3"/>
        <v>4000</v>
      </c>
      <c r="T21" s="174"/>
      <c r="U21" s="174"/>
      <c r="V21" s="174"/>
      <c r="W21" s="100"/>
      <c r="X21" s="100"/>
      <c r="Y21" s="104"/>
      <c r="Z21" s="100"/>
      <c r="AA21" s="100"/>
      <c r="AB21" s="100"/>
      <c r="AC21" s="100"/>
      <c r="AD21" s="100"/>
      <c r="AE21" s="100"/>
    </row>
    <row r="22" ht="15.75" customHeight="1">
      <c r="A22" s="14"/>
      <c r="B22" s="168" t="s">
        <v>1180</v>
      </c>
      <c r="C22" s="17" t="s">
        <v>1181</v>
      </c>
      <c r="D22" s="53" t="s">
        <v>1182</v>
      </c>
      <c r="E22" s="53">
        <v>7.0</v>
      </c>
      <c r="F22" s="14" t="s">
        <v>1183</v>
      </c>
      <c r="G22" s="14">
        <v>8.3819302436E10</v>
      </c>
      <c r="H22" s="14" t="s">
        <v>1184</v>
      </c>
      <c r="I22" s="14" t="s">
        <v>47</v>
      </c>
      <c r="K22" s="14"/>
      <c r="L22" s="14"/>
      <c r="M22" s="14" t="s">
        <v>1127</v>
      </c>
      <c r="N22" s="169">
        <v>150000.0</v>
      </c>
      <c r="O22" s="66">
        <v>0.0</v>
      </c>
      <c r="P22" s="66">
        <f t="shared" si="1"/>
        <v>75000</v>
      </c>
      <c r="Q22" s="66">
        <v>65000.0</v>
      </c>
      <c r="R22" s="66">
        <f t="shared" si="2"/>
        <v>10000</v>
      </c>
      <c r="S22" s="66">
        <f t="shared" si="3"/>
        <v>4000</v>
      </c>
    </row>
    <row r="23" ht="15.75" customHeight="1">
      <c r="A23" s="14"/>
      <c r="B23" s="173">
        <v>43526.0</v>
      </c>
      <c r="C23" s="17" t="s">
        <v>1185</v>
      </c>
      <c r="D23" s="78">
        <v>43497.0</v>
      </c>
      <c r="E23" s="53">
        <v>7.0</v>
      </c>
      <c r="F23" s="14" t="s">
        <v>1186</v>
      </c>
      <c r="G23" s="14">
        <v>8.5718264782E10</v>
      </c>
      <c r="H23" s="14" t="s">
        <v>1187</v>
      </c>
      <c r="I23" s="14" t="s">
        <v>61</v>
      </c>
      <c r="K23" s="14"/>
      <c r="L23" s="14"/>
      <c r="M23" s="14" t="s">
        <v>1127</v>
      </c>
      <c r="N23" s="169">
        <v>1050000.0</v>
      </c>
      <c r="O23" s="66">
        <v>0.0</v>
      </c>
      <c r="P23" s="66">
        <f t="shared" si="1"/>
        <v>525000</v>
      </c>
      <c r="Q23" s="66">
        <v>65000.0</v>
      </c>
      <c r="R23" s="66">
        <f t="shared" si="2"/>
        <v>460000</v>
      </c>
      <c r="S23" s="66">
        <f t="shared" si="3"/>
        <v>184000</v>
      </c>
    </row>
    <row r="24" ht="15.75" customHeight="1">
      <c r="A24" s="14"/>
      <c r="B24" s="173">
        <v>43587.0</v>
      </c>
      <c r="C24" s="17" t="s">
        <v>1188</v>
      </c>
      <c r="D24" s="53"/>
      <c r="E24" s="53">
        <v>3.0</v>
      </c>
      <c r="F24" s="14" t="s">
        <v>1189</v>
      </c>
      <c r="I24" s="14" t="s">
        <v>47</v>
      </c>
      <c r="K24" s="14"/>
      <c r="L24" s="14"/>
      <c r="M24" s="14" t="s">
        <v>1127</v>
      </c>
      <c r="N24" s="169">
        <v>200000.0</v>
      </c>
      <c r="O24" s="66">
        <v>0.0</v>
      </c>
      <c r="P24" s="66">
        <f t="shared" si="1"/>
        <v>100000</v>
      </c>
      <c r="Q24" s="66">
        <v>65000.0</v>
      </c>
      <c r="R24" s="66">
        <f t="shared" si="2"/>
        <v>35000</v>
      </c>
      <c r="S24" s="66">
        <f t="shared" si="3"/>
        <v>14000</v>
      </c>
    </row>
    <row r="25" ht="15.75" customHeight="1">
      <c r="A25" s="14"/>
      <c r="B25" s="173">
        <v>43648.0</v>
      </c>
      <c r="C25" s="17" t="s">
        <v>1190</v>
      </c>
      <c r="D25" s="78">
        <v>43262.0</v>
      </c>
      <c r="E25" s="53">
        <v>5.0</v>
      </c>
      <c r="F25" s="137" t="s">
        <v>1191</v>
      </c>
      <c r="G25" s="14">
        <v>8.1903199993E10</v>
      </c>
      <c r="H25" s="14" t="s">
        <v>1192</v>
      </c>
      <c r="I25" s="14" t="s">
        <v>61</v>
      </c>
      <c r="K25" s="14"/>
      <c r="L25" s="14"/>
      <c r="M25" s="14" t="s">
        <v>1127</v>
      </c>
      <c r="N25" s="169">
        <v>150000.0</v>
      </c>
      <c r="O25" s="66">
        <v>0.0</v>
      </c>
      <c r="P25" s="66">
        <f t="shared" si="1"/>
        <v>75000</v>
      </c>
      <c r="Q25" s="66">
        <v>65000.0</v>
      </c>
      <c r="R25" s="66">
        <f t="shared" si="2"/>
        <v>10000</v>
      </c>
      <c r="S25" s="66">
        <f t="shared" si="3"/>
        <v>4000</v>
      </c>
    </row>
    <row r="26" ht="15.75" customHeight="1">
      <c r="A26" s="14"/>
      <c r="B26" s="168" t="s">
        <v>1193</v>
      </c>
      <c r="C26" s="17" t="s">
        <v>1194</v>
      </c>
      <c r="D26" s="78">
        <v>43351.0</v>
      </c>
      <c r="E26" s="53">
        <v>10.0</v>
      </c>
      <c r="F26" s="137" t="s">
        <v>1195</v>
      </c>
      <c r="G26" s="14">
        <v>8.1932424649E10</v>
      </c>
      <c r="H26" s="14" t="s">
        <v>1196</v>
      </c>
      <c r="I26" s="14" t="s">
        <v>47</v>
      </c>
      <c r="K26" s="14"/>
      <c r="L26" s="14"/>
      <c r="M26" s="14" t="s">
        <v>1127</v>
      </c>
      <c r="N26" s="169">
        <v>200000.0</v>
      </c>
      <c r="O26" s="66">
        <v>0.0</v>
      </c>
      <c r="P26" s="66">
        <f t="shared" si="1"/>
        <v>100000</v>
      </c>
      <c r="Q26" s="66">
        <v>65000.0</v>
      </c>
      <c r="R26" s="66">
        <f t="shared" si="2"/>
        <v>35000</v>
      </c>
      <c r="S26" s="66">
        <f t="shared" si="3"/>
        <v>14000</v>
      </c>
    </row>
    <row r="27" ht="15.75" customHeight="1">
      <c r="A27" s="14"/>
      <c r="B27" s="168" t="s">
        <v>1197</v>
      </c>
      <c r="C27" s="17" t="s">
        <v>1198</v>
      </c>
      <c r="D27" s="53"/>
      <c r="E27" s="53"/>
      <c r="F27" s="14" t="s">
        <v>1199</v>
      </c>
      <c r="N27" s="169">
        <v>150000.0</v>
      </c>
      <c r="O27" s="66">
        <v>0.0</v>
      </c>
      <c r="P27" s="66">
        <f t="shared" si="1"/>
        <v>75000</v>
      </c>
      <c r="Q27" s="66">
        <v>65000.0</v>
      </c>
      <c r="R27" s="66">
        <f t="shared" si="2"/>
        <v>10000</v>
      </c>
      <c r="S27" s="66">
        <f t="shared" si="3"/>
        <v>4000</v>
      </c>
    </row>
    <row r="28" ht="15.75" customHeight="1">
      <c r="A28" s="14"/>
      <c r="B28" s="175">
        <v>43559.0</v>
      </c>
      <c r="C28" s="17" t="s">
        <v>1200</v>
      </c>
      <c r="D28" s="78">
        <v>43168.0</v>
      </c>
      <c r="E28" s="53">
        <v>5.0</v>
      </c>
      <c r="F28" s="14" t="s">
        <v>1201</v>
      </c>
      <c r="G28" s="14">
        <v>8.128831536E10</v>
      </c>
      <c r="H28" s="14" t="s">
        <v>1202</v>
      </c>
      <c r="I28" s="14" t="s">
        <v>61</v>
      </c>
      <c r="K28" s="14"/>
      <c r="L28" s="14"/>
      <c r="M28" s="14" t="s">
        <v>1127</v>
      </c>
      <c r="N28" s="169">
        <v>300000.0</v>
      </c>
      <c r="O28" s="66">
        <v>0.0</v>
      </c>
      <c r="P28" s="66">
        <f t="shared" si="1"/>
        <v>150000</v>
      </c>
      <c r="Q28" s="66">
        <v>65000.0</v>
      </c>
      <c r="R28" s="66">
        <f t="shared" si="2"/>
        <v>85000</v>
      </c>
      <c r="S28" s="66">
        <f t="shared" si="3"/>
        <v>34000</v>
      </c>
    </row>
    <row r="29" ht="15.75" customHeight="1">
      <c r="A29" s="14"/>
      <c r="B29" s="168" t="s">
        <v>1203</v>
      </c>
      <c r="C29" s="17" t="s">
        <v>1204</v>
      </c>
      <c r="D29" s="53" t="s">
        <v>1205</v>
      </c>
      <c r="E29" s="53">
        <v>5.0</v>
      </c>
      <c r="F29" s="14" t="s">
        <v>1206</v>
      </c>
      <c r="G29" s="14">
        <v>3.618444811E9</v>
      </c>
      <c r="H29" s="14" t="s">
        <v>1207</v>
      </c>
      <c r="I29" s="14" t="s">
        <v>47</v>
      </c>
      <c r="K29" s="14"/>
      <c r="L29" s="14"/>
      <c r="M29" s="14" t="s">
        <v>1127</v>
      </c>
      <c r="N29" s="169">
        <v>150000.0</v>
      </c>
      <c r="O29" s="66">
        <v>0.0</v>
      </c>
      <c r="P29" s="66">
        <f t="shared" si="1"/>
        <v>75000</v>
      </c>
      <c r="Q29" s="66">
        <v>65000.0</v>
      </c>
      <c r="R29" s="66">
        <f t="shared" si="2"/>
        <v>10000</v>
      </c>
      <c r="S29" s="66">
        <f t="shared" si="3"/>
        <v>4000</v>
      </c>
    </row>
    <row r="30" ht="15.75" customHeight="1">
      <c r="A30" s="14"/>
      <c r="B30" s="173">
        <v>43743.0</v>
      </c>
      <c r="C30" s="17" t="s">
        <v>1198</v>
      </c>
      <c r="D30" s="53"/>
      <c r="E30" s="53"/>
      <c r="F30" s="14" t="s">
        <v>1199</v>
      </c>
      <c r="K30" s="14"/>
      <c r="L30" s="14"/>
      <c r="M30" s="14" t="s">
        <v>1127</v>
      </c>
      <c r="N30" s="169">
        <v>150000.0</v>
      </c>
      <c r="O30" s="66">
        <v>0.0</v>
      </c>
      <c r="P30" s="66">
        <f t="shared" si="1"/>
        <v>75000</v>
      </c>
      <c r="Q30" s="66">
        <v>65000.0</v>
      </c>
      <c r="R30" s="66">
        <f t="shared" si="2"/>
        <v>10000</v>
      </c>
      <c r="S30" s="66">
        <f t="shared" si="3"/>
        <v>4000</v>
      </c>
    </row>
    <row r="31" ht="15.75" customHeight="1">
      <c r="A31" s="14"/>
      <c r="B31" s="168" t="s">
        <v>1208</v>
      </c>
      <c r="C31" s="17" t="s">
        <v>1209</v>
      </c>
      <c r="D31" s="53" t="s">
        <v>1210</v>
      </c>
      <c r="E31" s="53">
        <v>9.0</v>
      </c>
      <c r="F31" s="14" t="s">
        <v>1211</v>
      </c>
      <c r="H31" s="14" t="s">
        <v>1212</v>
      </c>
      <c r="I31" s="14" t="s">
        <v>61</v>
      </c>
      <c r="K31" s="14"/>
      <c r="L31" s="14"/>
      <c r="M31" s="14" t="s">
        <v>1127</v>
      </c>
      <c r="N31" s="169">
        <v>700000.0</v>
      </c>
      <c r="O31" s="66">
        <v>0.0</v>
      </c>
      <c r="P31" s="66">
        <f t="shared" si="1"/>
        <v>350000</v>
      </c>
      <c r="Q31" s="66">
        <v>65000.0</v>
      </c>
      <c r="R31" s="66">
        <f t="shared" si="2"/>
        <v>285000</v>
      </c>
      <c r="S31" s="66">
        <f t="shared" si="3"/>
        <v>114000</v>
      </c>
    </row>
    <row r="32" ht="15.75" customHeight="1">
      <c r="A32" s="14"/>
      <c r="B32" s="168"/>
      <c r="C32" s="17" t="s">
        <v>1213</v>
      </c>
      <c r="D32" s="53"/>
      <c r="E32" s="53"/>
      <c r="K32" s="14"/>
      <c r="L32" s="14"/>
      <c r="M32" s="14" t="s">
        <v>1214</v>
      </c>
      <c r="N32" s="169">
        <v>300000.0</v>
      </c>
      <c r="O32" s="66">
        <v>0.0</v>
      </c>
      <c r="P32" s="66">
        <f t="shared" si="1"/>
        <v>150000</v>
      </c>
      <c r="Q32" s="66">
        <v>65000.0</v>
      </c>
      <c r="R32" s="66">
        <f t="shared" si="2"/>
        <v>85000</v>
      </c>
      <c r="S32" s="66">
        <f t="shared" si="3"/>
        <v>34000</v>
      </c>
    </row>
    <row r="33" ht="15.75" customHeight="1">
      <c r="A33" s="137"/>
      <c r="B33" s="168" t="s">
        <v>1215</v>
      </c>
      <c r="C33" s="79" t="s">
        <v>1216</v>
      </c>
      <c r="D33" s="53" t="s">
        <v>1217</v>
      </c>
      <c r="E33" s="53">
        <v>9.0</v>
      </c>
      <c r="F33" s="137" t="s">
        <v>1218</v>
      </c>
      <c r="G33" s="14">
        <v>2.14710543E8</v>
      </c>
      <c r="H33" s="14" t="s">
        <v>1219</v>
      </c>
      <c r="I33" s="14" t="s">
        <v>47</v>
      </c>
      <c r="K33" s="14"/>
      <c r="L33" s="14"/>
      <c r="M33" s="14" t="s">
        <v>1127</v>
      </c>
      <c r="N33" s="169">
        <v>500000.0</v>
      </c>
      <c r="O33" s="66">
        <v>0.0</v>
      </c>
      <c r="P33" s="66">
        <f t="shared" si="1"/>
        <v>250000</v>
      </c>
      <c r="Q33" s="66">
        <v>65000.0</v>
      </c>
      <c r="R33" s="66">
        <f t="shared" si="2"/>
        <v>185000</v>
      </c>
      <c r="S33" s="66">
        <f t="shared" si="3"/>
        <v>74000</v>
      </c>
    </row>
    <row r="34" ht="15.75" customHeight="1">
      <c r="A34" s="14"/>
      <c r="B34" s="168" t="s">
        <v>1220</v>
      </c>
      <c r="C34" s="17" t="s">
        <v>1221</v>
      </c>
      <c r="D34" s="53" t="s">
        <v>1222</v>
      </c>
      <c r="E34" s="53">
        <v>7.0</v>
      </c>
      <c r="G34" s="14">
        <v>8.224872737E9</v>
      </c>
      <c r="H34" s="14" t="s">
        <v>1223</v>
      </c>
      <c r="I34" s="14" t="s">
        <v>61</v>
      </c>
      <c r="K34" s="14"/>
      <c r="L34" s="14"/>
      <c r="M34" s="14" t="s">
        <v>1127</v>
      </c>
      <c r="N34" s="169">
        <v>300000.0</v>
      </c>
      <c r="O34" s="66">
        <v>0.0</v>
      </c>
      <c r="P34" s="66">
        <f t="shared" si="1"/>
        <v>150000</v>
      </c>
      <c r="Q34" s="66">
        <v>65000.0</v>
      </c>
      <c r="R34" s="66">
        <f t="shared" si="2"/>
        <v>85000</v>
      </c>
      <c r="S34" s="66">
        <f t="shared" si="3"/>
        <v>34000</v>
      </c>
    </row>
    <row r="35" ht="15.75" customHeight="1">
      <c r="A35" s="14"/>
      <c r="B35" s="168" t="s">
        <v>1220</v>
      </c>
      <c r="C35" s="17" t="s">
        <v>1224</v>
      </c>
      <c r="D35" s="53"/>
      <c r="E35" s="53">
        <v>5.0</v>
      </c>
      <c r="F35" s="14" t="s">
        <v>1225</v>
      </c>
      <c r="G35" s="176" t="s">
        <v>1226</v>
      </c>
      <c r="H35" s="14" t="s">
        <v>1227</v>
      </c>
      <c r="I35" s="14" t="s">
        <v>1228</v>
      </c>
      <c r="K35" s="14"/>
      <c r="L35" s="14"/>
      <c r="M35" s="14" t="s">
        <v>1127</v>
      </c>
      <c r="N35" s="169">
        <v>450000.0</v>
      </c>
      <c r="O35" s="66">
        <v>0.0</v>
      </c>
      <c r="P35" s="66">
        <f t="shared" si="1"/>
        <v>225000</v>
      </c>
      <c r="Q35" s="66">
        <v>65000.0</v>
      </c>
      <c r="R35" s="66">
        <f t="shared" si="2"/>
        <v>160000</v>
      </c>
      <c r="S35" s="66">
        <f t="shared" si="3"/>
        <v>64000</v>
      </c>
    </row>
    <row r="36" ht="15.75" customHeight="1">
      <c r="A36" s="14"/>
      <c r="B36" s="168" t="s">
        <v>1220</v>
      </c>
      <c r="C36" s="17" t="s">
        <v>1229</v>
      </c>
      <c r="D36" s="53"/>
      <c r="E36" s="53"/>
      <c r="K36" s="14"/>
      <c r="L36" s="14"/>
      <c r="M36" s="14" t="s">
        <v>1127</v>
      </c>
      <c r="N36" s="169">
        <v>450000.0</v>
      </c>
      <c r="O36" s="66">
        <v>0.0</v>
      </c>
      <c r="P36" s="66">
        <f t="shared" si="1"/>
        <v>225000</v>
      </c>
      <c r="Q36" s="66">
        <v>65000.0</v>
      </c>
      <c r="R36" s="66">
        <f t="shared" si="2"/>
        <v>160000</v>
      </c>
      <c r="S36" s="66">
        <f t="shared" si="3"/>
        <v>64000</v>
      </c>
    </row>
    <row r="37" ht="15.75" customHeight="1">
      <c r="A37" s="14"/>
      <c r="B37" s="168"/>
      <c r="C37" s="17" t="s">
        <v>1230</v>
      </c>
      <c r="D37" s="53" t="s">
        <v>1231</v>
      </c>
      <c r="E37" s="53">
        <v>3.0</v>
      </c>
      <c r="F37" s="14" t="s">
        <v>1232</v>
      </c>
      <c r="G37" s="14">
        <v>8.1330162001E10</v>
      </c>
      <c r="H37" s="14" t="s">
        <v>1233</v>
      </c>
      <c r="I37" s="14" t="s">
        <v>90</v>
      </c>
      <c r="K37" s="14"/>
      <c r="L37" s="14"/>
      <c r="M37" s="14" t="s">
        <v>1234</v>
      </c>
      <c r="N37" s="169">
        <v>300000.0</v>
      </c>
      <c r="O37" s="66">
        <v>0.0</v>
      </c>
      <c r="P37" s="66">
        <f t="shared" si="1"/>
        <v>150000</v>
      </c>
      <c r="Q37" s="66">
        <v>65000.0</v>
      </c>
      <c r="R37" s="66">
        <f t="shared" si="2"/>
        <v>85000</v>
      </c>
      <c r="S37" s="66">
        <f t="shared" si="3"/>
        <v>34000</v>
      </c>
    </row>
    <row r="38" ht="15.75" customHeight="1">
      <c r="A38" s="14"/>
      <c r="B38" s="168"/>
      <c r="C38" s="17" t="s">
        <v>1235</v>
      </c>
      <c r="D38" s="53" t="s">
        <v>1236</v>
      </c>
      <c r="E38" s="53">
        <v>7.0</v>
      </c>
      <c r="F38" s="14" t="s">
        <v>1237</v>
      </c>
      <c r="G38" s="14">
        <v>8.5738777218E10</v>
      </c>
      <c r="H38" s="14" t="s">
        <v>1238</v>
      </c>
      <c r="I38" s="14" t="s">
        <v>47</v>
      </c>
      <c r="K38" s="14"/>
      <c r="L38" s="14"/>
      <c r="M38" s="14" t="s">
        <v>1234</v>
      </c>
      <c r="N38" s="169">
        <v>300000.0</v>
      </c>
      <c r="O38" s="66">
        <v>0.0</v>
      </c>
      <c r="P38" s="66">
        <f t="shared" si="1"/>
        <v>150000</v>
      </c>
      <c r="Q38" s="66">
        <v>65000.0</v>
      </c>
      <c r="R38" s="66">
        <f t="shared" si="2"/>
        <v>85000</v>
      </c>
      <c r="S38" s="66">
        <f t="shared" si="3"/>
        <v>34000</v>
      </c>
    </row>
    <row r="39" ht="15.75" customHeight="1">
      <c r="A39" s="14"/>
      <c r="B39" s="168"/>
      <c r="C39" s="17" t="s">
        <v>1239</v>
      </c>
      <c r="D39" s="53" t="s">
        <v>1240</v>
      </c>
      <c r="E39" s="53">
        <v>4.0</v>
      </c>
      <c r="F39" s="14" t="s">
        <v>1241</v>
      </c>
      <c r="K39" s="14"/>
      <c r="L39" s="14"/>
      <c r="M39" s="14" t="s">
        <v>1242</v>
      </c>
      <c r="N39" s="169">
        <v>300000.0</v>
      </c>
      <c r="O39" s="66">
        <v>0.0</v>
      </c>
      <c r="P39" s="66">
        <f t="shared" si="1"/>
        <v>150000</v>
      </c>
      <c r="Q39" s="66">
        <v>65000.0</v>
      </c>
      <c r="R39" s="66">
        <f t="shared" si="2"/>
        <v>85000</v>
      </c>
      <c r="S39" s="66">
        <f t="shared" si="3"/>
        <v>34000</v>
      </c>
    </row>
    <row r="40" ht="15.75" customHeight="1">
      <c r="A40" s="14"/>
      <c r="B40" s="168" t="s">
        <v>1243</v>
      </c>
      <c r="C40" s="17" t="s">
        <v>1244</v>
      </c>
      <c r="D40" s="53" t="s">
        <v>1245</v>
      </c>
      <c r="E40" s="53">
        <v>7.0</v>
      </c>
      <c r="F40" s="14" t="s">
        <v>1246</v>
      </c>
      <c r="G40" s="14">
        <v>8.1239588889E10</v>
      </c>
      <c r="H40" s="14" t="s">
        <v>1247</v>
      </c>
      <c r="I40" s="14" t="s">
        <v>47</v>
      </c>
      <c r="K40" s="14"/>
      <c r="L40" s="14"/>
      <c r="M40" s="14" t="s">
        <v>1127</v>
      </c>
      <c r="N40" s="169">
        <v>350000.0</v>
      </c>
      <c r="O40" s="66">
        <v>0.0</v>
      </c>
      <c r="P40" s="66">
        <f t="shared" si="1"/>
        <v>175000</v>
      </c>
      <c r="Q40" s="66">
        <v>65000.0</v>
      </c>
      <c r="R40" s="66">
        <f t="shared" si="2"/>
        <v>110000</v>
      </c>
      <c r="S40" s="66">
        <f t="shared" si="3"/>
        <v>44000</v>
      </c>
    </row>
    <row r="41" ht="15.75" customHeight="1">
      <c r="A41" s="137"/>
      <c r="B41" s="168" t="s">
        <v>1248</v>
      </c>
      <c r="C41" s="79" t="s">
        <v>1249</v>
      </c>
      <c r="D41" s="53" t="s">
        <v>1250</v>
      </c>
      <c r="E41" s="53">
        <v>5.0</v>
      </c>
      <c r="G41" s="14">
        <v>8.5239265965E10</v>
      </c>
      <c r="H41" s="14" t="s">
        <v>1251</v>
      </c>
      <c r="I41" s="14" t="s">
        <v>47</v>
      </c>
      <c r="K41" s="14"/>
      <c r="L41" s="14"/>
      <c r="M41" s="14" t="s">
        <v>1127</v>
      </c>
      <c r="N41" s="169">
        <v>300000.0</v>
      </c>
      <c r="O41" s="66">
        <v>0.0</v>
      </c>
      <c r="P41" s="66">
        <f t="shared" si="1"/>
        <v>150000</v>
      </c>
      <c r="Q41" s="66">
        <v>65000.0</v>
      </c>
      <c r="R41" s="66">
        <f t="shared" si="2"/>
        <v>85000</v>
      </c>
      <c r="S41" s="66">
        <f t="shared" si="3"/>
        <v>34000</v>
      </c>
    </row>
    <row r="42" ht="15.75" customHeight="1">
      <c r="A42" s="14"/>
      <c r="B42" s="168"/>
      <c r="C42" s="17" t="s">
        <v>1252</v>
      </c>
      <c r="D42" s="78">
        <v>43807.0</v>
      </c>
      <c r="E42" s="53">
        <v>5.0</v>
      </c>
      <c r="F42" s="14" t="s">
        <v>1253</v>
      </c>
      <c r="G42" s="14">
        <v>8.211997751E10</v>
      </c>
      <c r="H42" s="14" t="s">
        <v>1254</v>
      </c>
      <c r="I42" s="14" t="s">
        <v>90</v>
      </c>
      <c r="K42" s="14"/>
      <c r="L42" s="14"/>
      <c r="M42" s="14" t="s">
        <v>30</v>
      </c>
      <c r="N42" s="169">
        <v>600000.0</v>
      </c>
      <c r="O42" s="66">
        <v>0.0</v>
      </c>
      <c r="P42" s="66">
        <f t="shared" si="1"/>
        <v>300000</v>
      </c>
      <c r="Q42" s="66">
        <v>65000.0</v>
      </c>
      <c r="R42" s="66">
        <f t="shared" si="2"/>
        <v>235000</v>
      </c>
      <c r="S42" s="66">
        <f t="shared" si="3"/>
        <v>94000</v>
      </c>
    </row>
    <row r="43" ht="15.75" customHeight="1">
      <c r="A43" s="14"/>
      <c r="B43" s="168" t="s">
        <v>1255</v>
      </c>
      <c r="C43" s="17" t="s">
        <v>1256</v>
      </c>
      <c r="D43" s="53" t="s">
        <v>1257</v>
      </c>
      <c r="E43" s="53">
        <v>2.0</v>
      </c>
      <c r="F43" s="14" t="s">
        <v>1258</v>
      </c>
      <c r="H43" s="14" t="s">
        <v>1259</v>
      </c>
      <c r="I43" s="14" t="s">
        <v>47</v>
      </c>
      <c r="K43" s="14"/>
      <c r="L43" s="14"/>
      <c r="M43" s="14" t="s">
        <v>1127</v>
      </c>
      <c r="N43" s="169">
        <v>300000.0</v>
      </c>
      <c r="O43" s="66">
        <v>0.0</v>
      </c>
      <c r="P43" s="66">
        <f t="shared" si="1"/>
        <v>150000</v>
      </c>
      <c r="Q43" s="66">
        <v>65000.0</v>
      </c>
      <c r="R43" s="66">
        <f t="shared" si="2"/>
        <v>85000</v>
      </c>
      <c r="S43" s="66">
        <f t="shared" si="3"/>
        <v>34000</v>
      </c>
    </row>
    <row r="44" ht="18.75" customHeight="1">
      <c r="A44" s="14"/>
      <c r="B44" s="175">
        <v>43750.0</v>
      </c>
      <c r="C44" s="17" t="s">
        <v>1260</v>
      </c>
      <c r="D44" s="177">
        <v>43780.0</v>
      </c>
      <c r="E44" s="53">
        <v>6.0</v>
      </c>
      <c r="F44" s="14" t="s">
        <v>1261</v>
      </c>
      <c r="G44" s="14" t="s">
        <v>1262</v>
      </c>
      <c r="H44" s="14" t="s">
        <v>1263</v>
      </c>
      <c r="I44" s="14" t="s">
        <v>47</v>
      </c>
      <c r="K44" s="14"/>
      <c r="L44" s="14"/>
      <c r="M44" s="14" t="s">
        <v>30</v>
      </c>
      <c r="N44" s="169">
        <v>3050000.0</v>
      </c>
      <c r="O44" s="66">
        <v>0.0</v>
      </c>
      <c r="P44" s="66">
        <f t="shared" si="1"/>
        <v>1525000</v>
      </c>
      <c r="Q44" s="66">
        <v>500000.0</v>
      </c>
      <c r="R44" s="66">
        <f t="shared" si="2"/>
        <v>1025000</v>
      </c>
      <c r="S44" s="66">
        <f t="shared" si="3"/>
        <v>410000</v>
      </c>
    </row>
    <row r="45" ht="15.75" customHeight="1">
      <c r="A45" s="14"/>
      <c r="B45" s="175">
        <v>43750.0</v>
      </c>
      <c r="C45" s="17" t="s">
        <v>1264</v>
      </c>
      <c r="D45" s="78">
        <v>43471.0</v>
      </c>
      <c r="E45" s="53"/>
      <c r="F45" s="14" t="s">
        <v>1265</v>
      </c>
      <c r="G45" s="14">
        <v>8.1237475999E10</v>
      </c>
      <c r="H45" s="14" t="s">
        <v>1266</v>
      </c>
      <c r="I45" s="14" t="s">
        <v>47</v>
      </c>
      <c r="K45" s="14"/>
      <c r="L45" s="14"/>
      <c r="M45" s="14" t="s">
        <v>30</v>
      </c>
      <c r="N45" s="169">
        <v>300000.0</v>
      </c>
      <c r="O45" s="66">
        <v>0.0</v>
      </c>
      <c r="P45" s="66">
        <f t="shared" si="1"/>
        <v>150000</v>
      </c>
      <c r="Q45" s="66">
        <v>65000.0</v>
      </c>
      <c r="R45" s="66">
        <f t="shared" si="2"/>
        <v>85000</v>
      </c>
      <c r="S45" s="66">
        <f t="shared" si="3"/>
        <v>34000</v>
      </c>
    </row>
    <row r="46" ht="15.75" customHeight="1">
      <c r="A46" s="14"/>
      <c r="B46" s="168" t="s">
        <v>1267</v>
      </c>
      <c r="C46" s="17" t="s">
        <v>1268</v>
      </c>
      <c r="D46" s="53" t="s">
        <v>1269</v>
      </c>
      <c r="E46" s="53">
        <v>5.0</v>
      </c>
      <c r="F46" s="14" t="s">
        <v>1270</v>
      </c>
      <c r="G46" s="34">
        <f>+6287877560860</f>
        <v>6287877560860</v>
      </c>
      <c r="H46" s="14" t="s">
        <v>1271</v>
      </c>
      <c r="I46" s="14" t="s">
        <v>47</v>
      </c>
      <c r="K46" s="14"/>
      <c r="L46" s="14"/>
      <c r="M46" s="14" t="s">
        <v>1127</v>
      </c>
      <c r="N46" s="169">
        <v>300000.0</v>
      </c>
      <c r="O46" s="66">
        <v>0.0</v>
      </c>
      <c r="P46" s="66">
        <f t="shared" si="1"/>
        <v>150000</v>
      </c>
      <c r="Q46" s="66">
        <v>65000.0</v>
      </c>
      <c r="R46" s="66">
        <f t="shared" si="2"/>
        <v>85000</v>
      </c>
      <c r="S46" s="66">
        <f t="shared" si="3"/>
        <v>34000</v>
      </c>
    </row>
    <row r="47" ht="15.75" customHeight="1">
      <c r="A47" s="14"/>
      <c r="B47" s="173">
        <v>44013.0</v>
      </c>
      <c r="C47" s="17" t="s">
        <v>1272</v>
      </c>
      <c r="D47" s="78">
        <v>43623.0</v>
      </c>
      <c r="E47" s="53">
        <v>5.0</v>
      </c>
      <c r="F47" s="14" t="s">
        <v>1273</v>
      </c>
      <c r="G47" s="137">
        <v>8.18488598E8</v>
      </c>
      <c r="H47" s="14" t="s">
        <v>1274</v>
      </c>
      <c r="I47" s="14" t="s">
        <v>90</v>
      </c>
      <c r="K47" s="14"/>
      <c r="L47" s="14"/>
      <c r="M47" s="14" t="s">
        <v>30</v>
      </c>
      <c r="N47" s="169">
        <v>300000.0</v>
      </c>
      <c r="O47" s="66">
        <v>0.0</v>
      </c>
      <c r="P47" s="66">
        <f t="shared" si="1"/>
        <v>150000</v>
      </c>
      <c r="Q47" s="66">
        <v>65000.0</v>
      </c>
      <c r="R47" s="66">
        <f t="shared" si="2"/>
        <v>85000</v>
      </c>
      <c r="S47" s="66">
        <f t="shared" si="3"/>
        <v>34000</v>
      </c>
    </row>
    <row r="48" ht="15.75" customHeight="1">
      <c r="A48" s="14"/>
      <c r="B48" s="168" t="s">
        <v>1275</v>
      </c>
      <c r="C48" s="17" t="s">
        <v>1276</v>
      </c>
      <c r="D48" s="53" t="s">
        <v>1277</v>
      </c>
      <c r="E48" s="53">
        <v>5.0</v>
      </c>
      <c r="G48" s="14">
        <v>8.2124353225E10</v>
      </c>
      <c r="H48" s="14" t="s">
        <v>1278</v>
      </c>
      <c r="I48" s="14" t="s">
        <v>61</v>
      </c>
      <c r="K48" s="14"/>
      <c r="L48" s="14"/>
      <c r="M48" s="14" t="s">
        <v>1127</v>
      </c>
      <c r="N48" s="169">
        <v>300000.0</v>
      </c>
      <c r="O48" s="66">
        <v>0.0</v>
      </c>
      <c r="P48" s="66">
        <f t="shared" si="1"/>
        <v>150000</v>
      </c>
      <c r="Q48" s="66">
        <v>65000.0</v>
      </c>
      <c r="R48" s="66">
        <f t="shared" si="2"/>
        <v>85000</v>
      </c>
      <c r="S48" s="66">
        <f t="shared" si="3"/>
        <v>34000</v>
      </c>
    </row>
    <row r="49" ht="15.75" customHeight="1">
      <c r="A49" s="14"/>
      <c r="B49" s="173">
        <v>44167.0</v>
      </c>
      <c r="C49" s="17" t="s">
        <v>1279</v>
      </c>
      <c r="D49" s="78">
        <v>43801.0</v>
      </c>
      <c r="E49" s="53">
        <v>3.0</v>
      </c>
      <c r="F49" s="14" t="s">
        <v>1280</v>
      </c>
      <c r="G49" s="14">
        <v>2.122708688E9</v>
      </c>
      <c r="H49" s="14" t="s">
        <v>1281</v>
      </c>
      <c r="I49" s="14" t="s">
        <v>61</v>
      </c>
      <c r="K49" s="14"/>
      <c r="L49" s="14"/>
      <c r="M49" s="14" t="s">
        <v>1127</v>
      </c>
      <c r="N49" s="169">
        <v>150000.0</v>
      </c>
      <c r="O49" s="66">
        <v>0.0</v>
      </c>
      <c r="P49" s="66">
        <f t="shared" si="1"/>
        <v>75000</v>
      </c>
      <c r="Q49" s="66">
        <v>65000.0</v>
      </c>
      <c r="R49" s="66">
        <f t="shared" si="2"/>
        <v>10000</v>
      </c>
      <c r="S49" s="66">
        <f t="shared" si="3"/>
        <v>4000</v>
      </c>
    </row>
    <row r="50" ht="15.75" customHeight="1">
      <c r="A50" s="14"/>
      <c r="B50" s="168" t="s">
        <v>1282</v>
      </c>
      <c r="C50" s="17" t="s">
        <v>1283</v>
      </c>
      <c r="D50" s="78">
        <v>43529.0</v>
      </c>
      <c r="E50" s="53">
        <v>3.0</v>
      </c>
      <c r="F50" s="14" t="s">
        <v>1284</v>
      </c>
      <c r="G50" s="14">
        <v>8.1386868531E10</v>
      </c>
      <c r="H50" s="14" t="s">
        <v>1285</v>
      </c>
      <c r="I50" s="14" t="s">
        <v>47</v>
      </c>
      <c r="K50" s="14"/>
      <c r="L50" s="14"/>
      <c r="M50" s="14" t="s">
        <v>1127</v>
      </c>
      <c r="N50" s="169">
        <v>400000.0</v>
      </c>
      <c r="O50" s="66">
        <v>0.0</v>
      </c>
      <c r="P50" s="66">
        <f t="shared" si="1"/>
        <v>200000</v>
      </c>
      <c r="Q50" s="66">
        <v>65000.0</v>
      </c>
      <c r="R50" s="66">
        <f t="shared" si="2"/>
        <v>135000</v>
      </c>
      <c r="S50" s="66">
        <f t="shared" si="3"/>
        <v>54000</v>
      </c>
    </row>
    <row r="51" ht="15.75" customHeight="1">
      <c r="A51" s="14"/>
      <c r="B51" s="168" t="s">
        <v>1286</v>
      </c>
      <c r="C51" s="17" t="s">
        <v>1287</v>
      </c>
      <c r="D51" s="53" t="s">
        <v>1288</v>
      </c>
      <c r="E51" s="53">
        <v>5.0</v>
      </c>
      <c r="F51" s="14" t="s">
        <v>1289</v>
      </c>
      <c r="G51" s="137" t="s">
        <v>1290</v>
      </c>
      <c r="H51" s="14" t="s">
        <v>1291</v>
      </c>
      <c r="I51" s="14" t="s">
        <v>90</v>
      </c>
      <c r="K51" s="14"/>
      <c r="L51" s="14"/>
      <c r="M51" s="14" t="s">
        <v>30</v>
      </c>
      <c r="N51" s="169">
        <v>300000.0</v>
      </c>
      <c r="O51" s="66">
        <v>0.0</v>
      </c>
      <c r="P51" s="66">
        <f t="shared" si="1"/>
        <v>150000</v>
      </c>
      <c r="Q51" s="66">
        <v>65000.0</v>
      </c>
      <c r="R51" s="66">
        <f t="shared" si="2"/>
        <v>85000</v>
      </c>
      <c r="S51" s="66">
        <f t="shared" si="3"/>
        <v>34000</v>
      </c>
    </row>
    <row r="52" ht="15.75" customHeight="1">
      <c r="A52" s="14"/>
      <c r="B52" s="168" t="s">
        <v>1292</v>
      </c>
      <c r="C52" s="17" t="s">
        <v>1293</v>
      </c>
      <c r="D52" s="53" t="s">
        <v>1294</v>
      </c>
      <c r="E52" s="53">
        <v>8.0</v>
      </c>
      <c r="F52" s="14" t="s">
        <v>1295</v>
      </c>
      <c r="G52" s="14">
        <v>8.1256095888E10</v>
      </c>
      <c r="H52" s="14" t="s">
        <v>1296</v>
      </c>
      <c r="I52" s="14" t="s">
        <v>90</v>
      </c>
      <c r="K52" s="14"/>
      <c r="L52" s="14"/>
      <c r="M52" s="14" t="s">
        <v>31</v>
      </c>
      <c r="N52" s="169">
        <v>800000.0</v>
      </c>
      <c r="O52" s="66">
        <v>0.0</v>
      </c>
      <c r="P52" s="66">
        <f t="shared" si="1"/>
        <v>400000</v>
      </c>
      <c r="Q52" s="66">
        <v>65000.0</v>
      </c>
      <c r="R52" s="66">
        <f t="shared" si="2"/>
        <v>335000</v>
      </c>
      <c r="S52" s="66">
        <f t="shared" si="3"/>
        <v>134000</v>
      </c>
      <c r="V52" s="14" t="s">
        <v>1297</v>
      </c>
    </row>
    <row r="53" ht="15.75" customHeight="1">
      <c r="A53" s="14"/>
      <c r="B53" s="168" t="s">
        <v>1298</v>
      </c>
      <c r="C53" s="17" t="s">
        <v>1299</v>
      </c>
      <c r="D53" s="53" t="s">
        <v>1300</v>
      </c>
      <c r="E53" s="53">
        <v>2.0</v>
      </c>
      <c r="F53" s="14" t="s">
        <v>1301</v>
      </c>
      <c r="G53" s="14">
        <v>8.1285325555E10</v>
      </c>
      <c r="H53" s="14" t="s">
        <v>1302</v>
      </c>
      <c r="I53" s="14" t="s">
        <v>1303</v>
      </c>
      <c r="K53" s="14"/>
      <c r="L53" s="14"/>
      <c r="M53" s="14" t="s">
        <v>30</v>
      </c>
      <c r="N53" s="169">
        <v>300000.0</v>
      </c>
      <c r="O53" s="66">
        <v>0.0</v>
      </c>
      <c r="P53" s="66">
        <f t="shared" si="1"/>
        <v>150000</v>
      </c>
      <c r="Q53" s="66">
        <v>65000.0</v>
      </c>
      <c r="R53" s="66">
        <f t="shared" si="2"/>
        <v>85000</v>
      </c>
      <c r="S53" s="66">
        <f t="shared" si="3"/>
        <v>34000</v>
      </c>
    </row>
    <row r="54" ht="15.75" customHeight="1">
      <c r="A54" s="14"/>
      <c r="B54" s="168" t="s">
        <v>1304</v>
      </c>
      <c r="C54" s="17"/>
      <c r="N54" s="169">
        <v>300000.0</v>
      </c>
      <c r="O54" s="66">
        <v>0.0</v>
      </c>
      <c r="P54" s="66">
        <f t="shared" si="1"/>
        <v>150000</v>
      </c>
      <c r="Q54" s="66">
        <v>65000.0</v>
      </c>
      <c r="R54" s="66">
        <f t="shared" si="2"/>
        <v>85000</v>
      </c>
      <c r="S54" s="66">
        <f t="shared" si="3"/>
        <v>34000</v>
      </c>
    </row>
    <row r="55" ht="15.75" customHeight="1">
      <c r="A55" s="14"/>
      <c r="B55" s="168" t="s">
        <v>1305</v>
      </c>
      <c r="C55" s="17" t="s">
        <v>1306</v>
      </c>
      <c r="D55" s="53" t="s">
        <v>1307</v>
      </c>
      <c r="E55" s="53">
        <v>7.0</v>
      </c>
      <c r="F55" s="137" t="s">
        <v>1308</v>
      </c>
      <c r="G55" s="137" t="s">
        <v>1309</v>
      </c>
      <c r="H55" s="14" t="s">
        <v>1310</v>
      </c>
      <c r="I55" s="14" t="s">
        <v>1311</v>
      </c>
      <c r="K55" s="14"/>
      <c r="L55" s="14"/>
      <c r="M55" s="14" t="s">
        <v>1127</v>
      </c>
      <c r="N55" s="169">
        <v>300000.0</v>
      </c>
      <c r="O55" s="66">
        <v>0.0</v>
      </c>
      <c r="P55" s="66">
        <f t="shared" si="1"/>
        <v>150000</v>
      </c>
      <c r="Q55" s="66">
        <v>65000.0</v>
      </c>
      <c r="R55" s="66">
        <f t="shared" si="2"/>
        <v>85000</v>
      </c>
      <c r="S55" s="66">
        <f t="shared" si="3"/>
        <v>34000</v>
      </c>
    </row>
    <row r="56" ht="15.75" customHeight="1">
      <c r="A56" s="137"/>
      <c r="B56" s="173">
        <v>44140.0</v>
      </c>
      <c r="C56" s="79" t="s">
        <v>1312</v>
      </c>
      <c r="D56" s="78">
        <v>43740.0</v>
      </c>
      <c r="E56" s="53">
        <v>3.0</v>
      </c>
      <c r="F56" s="137" t="s">
        <v>1313</v>
      </c>
      <c r="G56" s="137">
        <v>8.2244794445E10</v>
      </c>
      <c r="H56" s="14" t="s">
        <v>1314</v>
      </c>
      <c r="I56" s="14" t="s">
        <v>90</v>
      </c>
      <c r="K56" s="14"/>
      <c r="L56" s="14"/>
      <c r="M56" s="14" t="s">
        <v>1127</v>
      </c>
      <c r="N56" s="169">
        <v>550000.0</v>
      </c>
      <c r="O56" s="66">
        <v>0.0</v>
      </c>
      <c r="P56" s="66">
        <f t="shared" si="1"/>
        <v>275000</v>
      </c>
      <c r="Q56" s="66">
        <v>65000.0</v>
      </c>
      <c r="R56" s="66">
        <f t="shared" si="2"/>
        <v>210000</v>
      </c>
      <c r="S56" s="66">
        <f t="shared" si="3"/>
        <v>84000</v>
      </c>
    </row>
    <row r="57" ht="15.75" customHeight="1">
      <c r="A57" s="14"/>
      <c r="B57" s="173">
        <v>44140.0</v>
      </c>
      <c r="C57" s="17" t="s">
        <v>1315</v>
      </c>
      <c r="D57" s="78">
        <v>43713.0</v>
      </c>
      <c r="E57" s="53">
        <v>7.0</v>
      </c>
      <c r="F57" s="14" t="s">
        <v>1316</v>
      </c>
      <c r="I57" s="14" t="s">
        <v>47</v>
      </c>
      <c r="K57" s="14"/>
      <c r="L57" s="14"/>
      <c r="M57" s="14" t="s">
        <v>1127</v>
      </c>
      <c r="N57" s="169">
        <v>300000.0</v>
      </c>
      <c r="O57" s="66">
        <v>0.0</v>
      </c>
      <c r="P57" s="66">
        <f t="shared" si="1"/>
        <v>150000</v>
      </c>
      <c r="Q57" s="66">
        <v>65000.0</v>
      </c>
      <c r="R57" s="66">
        <f t="shared" si="2"/>
        <v>85000</v>
      </c>
      <c r="S57" s="66">
        <f t="shared" si="3"/>
        <v>34000</v>
      </c>
    </row>
    <row r="58" ht="17.25" customHeight="1">
      <c r="A58" s="14"/>
      <c r="B58" s="173">
        <v>43987.0</v>
      </c>
      <c r="C58" s="17" t="s">
        <v>1317</v>
      </c>
      <c r="D58" s="53" t="s">
        <v>1318</v>
      </c>
      <c r="E58" s="53">
        <v>2.0</v>
      </c>
      <c r="F58" s="14" t="s">
        <v>1319</v>
      </c>
      <c r="G58" s="14" t="s">
        <v>1320</v>
      </c>
      <c r="H58" s="14" t="s">
        <v>1321</v>
      </c>
      <c r="I58" s="14" t="s">
        <v>47</v>
      </c>
      <c r="K58" s="14"/>
      <c r="L58" s="14"/>
      <c r="M58" s="14" t="s">
        <v>30</v>
      </c>
      <c r="N58" s="169">
        <v>300000.0</v>
      </c>
      <c r="O58" s="66">
        <v>0.0</v>
      </c>
      <c r="P58" s="66">
        <f t="shared" si="1"/>
        <v>150000</v>
      </c>
      <c r="Q58" s="66">
        <v>65000.0</v>
      </c>
      <c r="R58" s="66">
        <f t="shared" si="2"/>
        <v>85000</v>
      </c>
      <c r="S58" s="66">
        <f t="shared" si="3"/>
        <v>34000</v>
      </c>
    </row>
    <row r="59" ht="15.75" customHeight="1">
      <c r="A59" s="14"/>
      <c r="B59" s="168" t="s">
        <v>1322</v>
      </c>
      <c r="C59" s="17" t="s">
        <v>1323</v>
      </c>
      <c r="D59" s="177">
        <v>43383.0</v>
      </c>
      <c r="E59" s="53">
        <v>7.0</v>
      </c>
      <c r="F59" s="14" t="s">
        <v>1324</v>
      </c>
      <c r="G59" s="14" t="s">
        <v>1325</v>
      </c>
      <c r="H59" s="14" t="s">
        <v>1326</v>
      </c>
      <c r="I59" s="14" t="s">
        <v>47</v>
      </c>
      <c r="K59" s="14"/>
      <c r="L59" s="14"/>
      <c r="M59" s="14" t="s">
        <v>1127</v>
      </c>
      <c r="N59" s="169">
        <v>1000000.0</v>
      </c>
      <c r="O59" s="66">
        <v>0.0</v>
      </c>
      <c r="P59" s="66">
        <f t="shared" si="1"/>
        <v>500000</v>
      </c>
      <c r="Q59" s="66">
        <v>65000.0</v>
      </c>
      <c r="R59" s="66">
        <f t="shared" si="2"/>
        <v>435000</v>
      </c>
      <c r="S59" s="66">
        <f t="shared" si="3"/>
        <v>174000</v>
      </c>
    </row>
    <row r="60" ht="15.75" customHeight="1">
      <c r="A60" s="14"/>
      <c r="B60" s="173">
        <v>43928.0</v>
      </c>
      <c r="C60" s="17" t="s">
        <v>1327</v>
      </c>
      <c r="D60" s="78">
        <v>43834.0</v>
      </c>
      <c r="E60" s="53">
        <v>5.0</v>
      </c>
      <c r="F60" s="14" t="s">
        <v>1328</v>
      </c>
      <c r="G60" s="14">
        <v>8.1358339903E10</v>
      </c>
      <c r="H60" s="14" t="s">
        <v>1329</v>
      </c>
      <c r="I60" s="14" t="s">
        <v>47</v>
      </c>
      <c r="K60" s="14"/>
      <c r="L60" s="14"/>
      <c r="M60" s="14" t="s">
        <v>30</v>
      </c>
      <c r="N60" s="169">
        <v>300000.0</v>
      </c>
      <c r="O60" s="66">
        <v>0.0</v>
      </c>
      <c r="P60" s="66">
        <f t="shared" si="1"/>
        <v>150000</v>
      </c>
      <c r="Q60" s="66">
        <v>65000.0</v>
      </c>
      <c r="R60" s="66">
        <f t="shared" si="2"/>
        <v>85000</v>
      </c>
      <c r="S60" s="66">
        <f t="shared" si="3"/>
        <v>34000</v>
      </c>
    </row>
    <row r="61" ht="15.75" customHeight="1">
      <c r="A61" s="14"/>
      <c r="B61" s="168"/>
      <c r="C61" s="17" t="s">
        <v>1330</v>
      </c>
      <c r="D61" s="53"/>
      <c r="E61" s="53"/>
      <c r="F61" s="14" t="s">
        <v>1331</v>
      </c>
      <c r="I61" s="14" t="s">
        <v>103</v>
      </c>
      <c r="K61" s="14"/>
      <c r="L61" s="14"/>
      <c r="M61" s="14" t="s">
        <v>1214</v>
      </c>
      <c r="N61" s="169">
        <v>350000.0</v>
      </c>
      <c r="O61" s="66">
        <v>0.0</v>
      </c>
      <c r="P61" s="66">
        <f t="shared" si="1"/>
        <v>175000</v>
      </c>
      <c r="Q61" s="66">
        <v>65000.0</v>
      </c>
      <c r="R61" s="66">
        <f t="shared" si="2"/>
        <v>110000</v>
      </c>
      <c r="S61" s="66">
        <f t="shared" si="3"/>
        <v>44000</v>
      </c>
      <c r="T61" s="66"/>
      <c r="U61" s="66"/>
      <c r="V61" s="66"/>
    </row>
    <row r="62" ht="15.75" customHeight="1">
      <c r="A62" s="14"/>
      <c r="B62" s="168"/>
      <c r="C62" s="17" t="s">
        <v>1332</v>
      </c>
      <c r="D62" s="53" t="s">
        <v>1333</v>
      </c>
      <c r="E62" s="53">
        <v>5.0</v>
      </c>
      <c r="F62" s="14" t="s">
        <v>1334</v>
      </c>
      <c r="I62" s="14" t="s">
        <v>47</v>
      </c>
      <c r="K62" s="14"/>
      <c r="L62" s="14"/>
      <c r="M62" s="14" t="s">
        <v>1127</v>
      </c>
      <c r="N62" s="169">
        <v>300000.0</v>
      </c>
      <c r="O62" s="66">
        <v>0.0</v>
      </c>
      <c r="P62" s="66">
        <f t="shared" si="1"/>
        <v>150000</v>
      </c>
      <c r="Q62" s="66">
        <v>65000.0</v>
      </c>
      <c r="R62" s="66">
        <f t="shared" si="2"/>
        <v>85000</v>
      </c>
      <c r="S62" s="66">
        <f t="shared" si="3"/>
        <v>34000</v>
      </c>
      <c r="T62" s="66"/>
      <c r="U62" s="66"/>
      <c r="V62" s="66"/>
    </row>
    <row r="63" ht="19.5" customHeight="1">
      <c r="A63" s="14"/>
      <c r="B63" s="168"/>
      <c r="C63" s="17" t="s">
        <v>1335</v>
      </c>
      <c r="D63" s="53" t="s">
        <v>1336</v>
      </c>
      <c r="E63" s="53">
        <v>6.0</v>
      </c>
      <c r="F63" s="14" t="s">
        <v>1337</v>
      </c>
      <c r="G63" s="14">
        <v>8.5737339991E10</v>
      </c>
      <c r="H63" s="14" t="s">
        <v>1338</v>
      </c>
      <c r="I63" s="14" t="s">
        <v>1339</v>
      </c>
      <c r="K63" s="14"/>
      <c r="L63" s="14"/>
      <c r="M63" s="14" t="s">
        <v>1127</v>
      </c>
      <c r="N63" s="169">
        <v>100000.0</v>
      </c>
      <c r="O63" s="66">
        <v>0.0</v>
      </c>
      <c r="P63" s="66">
        <f t="shared" si="1"/>
        <v>50000</v>
      </c>
      <c r="Q63" s="66">
        <v>30000.0</v>
      </c>
      <c r="R63" s="66">
        <f t="shared" si="2"/>
        <v>20000</v>
      </c>
      <c r="S63" s="66">
        <f t="shared" si="3"/>
        <v>8000</v>
      </c>
      <c r="T63" s="66"/>
      <c r="U63" s="66"/>
      <c r="V63" s="66"/>
    </row>
    <row r="64" ht="15.75" customHeight="1">
      <c r="A64" s="14"/>
      <c r="B64" s="168"/>
      <c r="C64" s="17" t="s">
        <v>1340</v>
      </c>
      <c r="D64" s="53" t="s">
        <v>1341</v>
      </c>
      <c r="E64" s="53">
        <v>1.0</v>
      </c>
      <c r="F64" s="14" t="s">
        <v>165</v>
      </c>
      <c r="G64" s="14">
        <v>8.1338833919E10</v>
      </c>
      <c r="H64" s="14" t="s">
        <v>1342</v>
      </c>
      <c r="I64" s="14" t="s">
        <v>47</v>
      </c>
      <c r="K64" s="14"/>
      <c r="L64" s="14"/>
      <c r="M64" s="14" t="s">
        <v>1127</v>
      </c>
      <c r="N64" s="169">
        <v>300000.0</v>
      </c>
      <c r="O64" s="66">
        <v>0.0</v>
      </c>
      <c r="P64" s="66">
        <f t="shared" si="1"/>
        <v>150000</v>
      </c>
      <c r="Q64" s="66">
        <v>65000.0</v>
      </c>
      <c r="R64" s="66">
        <f t="shared" si="2"/>
        <v>85000</v>
      </c>
      <c r="S64" s="66">
        <f t="shared" si="3"/>
        <v>34000</v>
      </c>
      <c r="T64" s="66"/>
      <c r="U64" s="66"/>
      <c r="V64" s="66"/>
    </row>
    <row r="65" ht="15.75" customHeight="1">
      <c r="A65" s="14"/>
      <c r="B65" s="168" t="s">
        <v>1343</v>
      </c>
      <c r="C65" s="17" t="s">
        <v>1344</v>
      </c>
      <c r="D65" s="78">
        <v>43985.0</v>
      </c>
      <c r="E65" s="53">
        <v>8.0</v>
      </c>
      <c r="F65" s="14" t="s">
        <v>1345</v>
      </c>
      <c r="G65" s="14">
        <v>8.5317352666E10</v>
      </c>
      <c r="H65" s="14" t="s">
        <v>1346</v>
      </c>
      <c r="I65" s="14" t="s">
        <v>90</v>
      </c>
      <c r="K65" s="14"/>
      <c r="L65" s="14"/>
      <c r="M65" s="14" t="s">
        <v>31</v>
      </c>
      <c r="N65" s="169">
        <v>300000.0</v>
      </c>
      <c r="O65" s="66">
        <v>0.0</v>
      </c>
      <c r="P65" s="66">
        <f t="shared" si="1"/>
        <v>150000</v>
      </c>
      <c r="Q65" s="66">
        <v>65000.0</v>
      </c>
      <c r="R65" s="66">
        <f t="shared" si="2"/>
        <v>85000</v>
      </c>
      <c r="S65" s="66">
        <f t="shared" si="3"/>
        <v>34000</v>
      </c>
      <c r="T65" s="66"/>
      <c r="U65" s="66"/>
      <c r="V65" s="66" t="s">
        <v>1347</v>
      </c>
    </row>
    <row r="66" ht="15.75" customHeight="1">
      <c r="A66" s="14"/>
      <c r="B66" s="168"/>
      <c r="C66" s="17" t="s">
        <v>1348</v>
      </c>
      <c r="D66" s="78">
        <v>43685.0</v>
      </c>
      <c r="E66" s="53">
        <v>9.0</v>
      </c>
      <c r="F66" s="14" t="s">
        <v>1349</v>
      </c>
      <c r="G66" s="14">
        <v>8.1999084565E10</v>
      </c>
      <c r="H66" s="14" t="s">
        <v>1350</v>
      </c>
      <c r="I66" s="14" t="s">
        <v>47</v>
      </c>
      <c r="J66" s="14" t="s">
        <v>1351</v>
      </c>
      <c r="K66" s="14"/>
      <c r="L66" s="14"/>
      <c r="M66" s="14" t="s">
        <v>1127</v>
      </c>
      <c r="N66" s="169">
        <v>350000.0</v>
      </c>
      <c r="O66" s="66">
        <v>0.0</v>
      </c>
      <c r="P66" s="66">
        <f t="shared" si="1"/>
        <v>175000</v>
      </c>
      <c r="Q66" s="66">
        <v>65000.0</v>
      </c>
      <c r="R66" s="66">
        <f t="shared" si="2"/>
        <v>110000</v>
      </c>
      <c r="S66" s="66">
        <f t="shared" si="3"/>
        <v>44000</v>
      </c>
      <c r="T66" s="66"/>
      <c r="U66" s="66"/>
      <c r="V66" s="66"/>
    </row>
    <row r="67" ht="15.75" customHeight="1">
      <c r="A67" s="14"/>
      <c r="B67" s="168"/>
      <c r="C67" s="17" t="s">
        <v>1352</v>
      </c>
      <c r="D67" s="53" t="s">
        <v>1353</v>
      </c>
      <c r="E67" s="53">
        <v>4.0</v>
      </c>
      <c r="F67" s="14" t="s">
        <v>1354</v>
      </c>
      <c r="G67" s="14">
        <v>3.61232769E8</v>
      </c>
      <c r="H67" s="14" t="s">
        <v>1355</v>
      </c>
      <c r="I67" s="14" t="s">
        <v>47</v>
      </c>
      <c r="K67" s="14"/>
      <c r="L67" s="14"/>
      <c r="M67" s="14" t="s">
        <v>1127</v>
      </c>
      <c r="N67" s="169">
        <v>150000.0</v>
      </c>
      <c r="O67" s="66">
        <v>0.0</v>
      </c>
      <c r="P67" s="66">
        <f t="shared" si="1"/>
        <v>75000</v>
      </c>
      <c r="Q67" s="66">
        <v>65000.0</v>
      </c>
      <c r="R67" s="66">
        <f t="shared" si="2"/>
        <v>10000</v>
      </c>
      <c r="S67" s="66">
        <f t="shared" si="3"/>
        <v>4000</v>
      </c>
      <c r="T67" s="66"/>
      <c r="U67" s="66"/>
      <c r="V67" s="66"/>
    </row>
    <row r="68" ht="15.75" customHeight="1">
      <c r="A68" s="14"/>
      <c r="B68" s="168"/>
      <c r="C68" s="17" t="s">
        <v>1356</v>
      </c>
      <c r="D68" s="53"/>
      <c r="E68" s="53"/>
      <c r="F68" s="14" t="s">
        <v>1357</v>
      </c>
      <c r="K68" s="14"/>
      <c r="L68" s="14"/>
      <c r="M68" s="14" t="s">
        <v>1214</v>
      </c>
      <c r="N68" s="169">
        <v>300000.0</v>
      </c>
      <c r="O68" s="66">
        <v>0.0</v>
      </c>
      <c r="P68" s="66">
        <f t="shared" si="1"/>
        <v>150000</v>
      </c>
      <c r="Q68" s="66">
        <v>65000.0</v>
      </c>
      <c r="R68" s="66">
        <f t="shared" si="2"/>
        <v>85000</v>
      </c>
      <c r="S68" s="66">
        <f t="shared" si="3"/>
        <v>34000</v>
      </c>
      <c r="T68" s="66"/>
      <c r="U68" s="66"/>
      <c r="V68" s="66"/>
    </row>
    <row r="69" ht="15.75" customHeight="1">
      <c r="A69" s="14"/>
      <c r="B69" s="168"/>
      <c r="C69" s="17" t="s">
        <v>1358</v>
      </c>
      <c r="D69" s="53" t="s">
        <v>1359</v>
      </c>
      <c r="E69" s="53">
        <v>9.0</v>
      </c>
      <c r="F69" s="14" t="s">
        <v>1360</v>
      </c>
      <c r="H69" s="14" t="s">
        <v>1361</v>
      </c>
      <c r="I69" s="14" t="s">
        <v>47</v>
      </c>
      <c r="K69" s="14"/>
      <c r="L69" s="14"/>
      <c r="M69" s="14" t="s">
        <v>1127</v>
      </c>
      <c r="N69" s="169">
        <v>300000.0</v>
      </c>
      <c r="O69" s="66">
        <v>0.0</v>
      </c>
      <c r="P69" s="66">
        <f t="shared" si="1"/>
        <v>150000</v>
      </c>
      <c r="Q69" s="66">
        <v>65000.0</v>
      </c>
      <c r="R69" s="66">
        <f t="shared" si="2"/>
        <v>85000</v>
      </c>
      <c r="S69" s="66">
        <f t="shared" si="3"/>
        <v>34000</v>
      </c>
      <c r="T69" s="66"/>
      <c r="U69" s="66"/>
      <c r="V69" s="66"/>
    </row>
    <row r="70" ht="15.75" customHeight="1">
      <c r="A70" s="14"/>
      <c r="B70" s="168" t="s">
        <v>1362</v>
      </c>
      <c r="C70" s="17" t="s">
        <v>1363</v>
      </c>
      <c r="D70" s="53" t="s">
        <v>1180</v>
      </c>
      <c r="E70" s="53">
        <v>10.0</v>
      </c>
      <c r="F70" s="14" t="s">
        <v>1364</v>
      </c>
      <c r="G70" s="14" t="s">
        <v>1365</v>
      </c>
      <c r="H70" s="14" t="s">
        <v>1366</v>
      </c>
      <c r="I70" s="14" t="s">
        <v>61</v>
      </c>
      <c r="K70" s="14"/>
      <c r="L70" s="14"/>
      <c r="M70" s="14" t="s">
        <v>1127</v>
      </c>
      <c r="N70" s="169">
        <v>300000.0</v>
      </c>
    </row>
    <row r="71" ht="15.75" customHeight="1">
      <c r="A71" s="14"/>
      <c r="B71" s="168"/>
      <c r="C71" s="17" t="s">
        <v>1367</v>
      </c>
      <c r="D71" s="78">
        <v>43504.0</v>
      </c>
      <c r="E71" s="53">
        <v>3.0</v>
      </c>
      <c r="F71" s="14" t="s">
        <v>240</v>
      </c>
      <c r="G71" s="14">
        <v>8.214643058E10</v>
      </c>
      <c r="H71" s="14" t="s">
        <v>1368</v>
      </c>
      <c r="I71" s="14" t="s">
        <v>61</v>
      </c>
      <c r="K71" s="14"/>
      <c r="L71" s="14"/>
      <c r="M71" s="14" t="s">
        <v>30</v>
      </c>
      <c r="N71" s="169">
        <v>150000.0</v>
      </c>
    </row>
    <row r="72" ht="15.75" customHeight="1">
      <c r="A72" s="14"/>
      <c r="B72" s="168"/>
      <c r="C72" s="17" t="s">
        <v>1369</v>
      </c>
      <c r="D72" s="78">
        <v>43560.0</v>
      </c>
      <c r="E72" s="53">
        <v>2.0</v>
      </c>
      <c r="F72" s="14" t="s">
        <v>1370</v>
      </c>
      <c r="G72" s="14">
        <v>8.2144028811E10</v>
      </c>
      <c r="H72" s="14" t="s">
        <v>1371</v>
      </c>
      <c r="I72" s="14" t="s">
        <v>61</v>
      </c>
      <c r="K72" s="14"/>
      <c r="L72" s="14"/>
      <c r="M72" s="14" t="s">
        <v>30</v>
      </c>
      <c r="N72" s="169">
        <v>300000.0</v>
      </c>
    </row>
    <row r="73" ht="15.75" customHeight="1">
      <c r="A73" s="14"/>
      <c r="B73" s="168"/>
      <c r="C73" s="17" t="s">
        <v>1372</v>
      </c>
      <c r="D73" s="53"/>
      <c r="E73" s="53">
        <v>8.0</v>
      </c>
      <c r="F73" s="14" t="s">
        <v>1373</v>
      </c>
      <c r="G73" s="178" t="s">
        <v>1374</v>
      </c>
      <c r="H73" s="14" t="s">
        <v>1375</v>
      </c>
      <c r="I73" s="14" t="s">
        <v>1376</v>
      </c>
      <c r="K73" s="14"/>
      <c r="L73" s="14"/>
      <c r="M73" s="14" t="s">
        <v>1127</v>
      </c>
      <c r="N73" s="169">
        <v>730000.0</v>
      </c>
      <c r="O73" s="66">
        <v>0.0</v>
      </c>
      <c r="P73" s="66">
        <f t="shared" ref="P73:P74" si="4">(N73-O73)*50/100</f>
        <v>365000</v>
      </c>
      <c r="Q73" s="174">
        <v>65000.0</v>
      </c>
      <c r="R73" s="66">
        <f t="shared" ref="R73:R74" si="5">N73-O73-P73-Q73</f>
        <v>300000</v>
      </c>
      <c r="S73" s="66" t="str">
        <f>R73*RIGHT(Closing!Q$1,3)</f>
        <v>#VALUE!</v>
      </c>
    </row>
    <row r="74" ht="15.75" customHeight="1">
      <c r="A74" s="14"/>
      <c r="B74" s="168"/>
      <c r="C74" s="17" t="s">
        <v>1377</v>
      </c>
      <c r="D74" s="78">
        <v>43652.0</v>
      </c>
      <c r="E74" s="53">
        <v>6.0</v>
      </c>
      <c r="F74" s="14" t="s">
        <v>182</v>
      </c>
      <c r="H74" s="14" t="s">
        <v>1378</v>
      </c>
      <c r="I74" s="14" t="s">
        <v>47</v>
      </c>
      <c r="J74" s="14" t="s">
        <v>134</v>
      </c>
      <c r="K74" s="14"/>
      <c r="L74" s="14"/>
      <c r="M74" s="14" t="s">
        <v>1127</v>
      </c>
      <c r="N74" s="169">
        <v>350000.0</v>
      </c>
      <c r="O74" s="66">
        <v>0.0</v>
      </c>
      <c r="P74" s="66">
        <f t="shared" si="4"/>
        <v>175000</v>
      </c>
      <c r="Q74" s="174">
        <v>65000.0</v>
      </c>
      <c r="R74" s="174">
        <f t="shared" si="5"/>
        <v>110000</v>
      </c>
      <c r="S74" s="66" t="str">
        <f>R74*RIGHT(Closing!Q$1,3)</f>
        <v>#VALUE!</v>
      </c>
      <c r="X74" s="55"/>
      <c r="Y74" s="56"/>
      <c r="Z74" s="23"/>
      <c r="AA74" s="53"/>
    </row>
    <row r="75" ht="15.75" customHeight="1">
      <c r="A75" s="14"/>
      <c r="B75" s="168"/>
      <c r="C75" s="17" t="s">
        <v>779</v>
      </c>
      <c r="D75" s="53" t="s">
        <v>1379</v>
      </c>
      <c r="E75" s="53">
        <v>3.0</v>
      </c>
      <c r="F75" s="14" t="s">
        <v>1380</v>
      </c>
      <c r="G75" s="14" t="s">
        <v>1381</v>
      </c>
      <c r="H75" s="14" t="s">
        <v>1382</v>
      </c>
      <c r="I75" s="14" t="s">
        <v>47</v>
      </c>
      <c r="K75" s="14"/>
      <c r="L75" s="14"/>
      <c r="M75" s="14" t="s">
        <v>30</v>
      </c>
      <c r="N75" s="169">
        <v>150000.0</v>
      </c>
    </row>
    <row r="76" ht="15.75" customHeight="1">
      <c r="A76" s="14"/>
      <c r="B76" s="168"/>
      <c r="C76" s="17" t="s">
        <v>1383</v>
      </c>
      <c r="D76" s="53" t="s">
        <v>1384</v>
      </c>
      <c r="E76" s="53">
        <v>4.0</v>
      </c>
      <c r="F76" s="14" t="s">
        <v>1385</v>
      </c>
      <c r="G76" s="14" t="s">
        <v>1386</v>
      </c>
      <c r="H76" s="14" t="s">
        <v>1387</v>
      </c>
      <c r="I76" s="14" t="s">
        <v>90</v>
      </c>
      <c r="K76" s="14"/>
      <c r="L76" s="14"/>
      <c r="M76" s="14" t="s">
        <v>30</v>
      </c>
      <c r="N76" s="169">
        <v>500000.0</v>
      </c>
    </row>
    <row r="77" ht="15.75" customHeight="1">
      <c r="A77" s="14"/>
      <c r="B77" s="168"/>
      <c r="C77" s="17" t="s">
        <v>1388</v>
      </c>
      <c r="D77" s="53"/>
      <c r="E77" s="53">
        <v>4.0</v>
      </c>
      <c r="F77" s="14" t="s">
        <v>1389</v>
      </c>
      <c r="G77" s="14">
        <v>8.133850505E10</v>
      </c>
      <c r="H77" s="14" t="s">
        <v>1390</v>
      </c>
      <c r="I77" s="14" t="s">
        <v>1391</v>
      </c>
      <c r="K77" s="14"/>
      <c r="L77" s="14"/>
      <c r="M77" s="14" t="s">
        <v>30</v>
      </c>
      <c r="N77" s="169">
        <v>800000.0</v>
      </c>
    </row>
    <row r="78" ht="15.75" customHeight="1">
      <c r="A78" s="14"/>
      <c r="B78" s="168" t="s">
        <v>266</v>
      </c>
      <c r="C78" s="17" t="s">
        <v>1392</v>
      </c>
      <c r="D78" s="78">
        <v>43229.0</v>
      </c>
      <c r="E78" s="53">
        <v>7.0</v>
      </c>
      <c r="F78" s="137" t="s">
        <v>1301</v>
      </c>
      <c r="G78" s="14">
        <v>8.179740447E9</v>
      </c>
      <c r="H78" s="14" t="s">
        <v>1393</v>
      </c>
      <c r="K78" s="14"/>
      <c r="L78" s="14"/>
      <c r="M78" s="14" t="s">
        <v>1127</v>
      </c>
      <c r="N78" s="169">
        <v>150000.0</v>
      </c>
    </row>
    <row r="79" ht="15.75" customHeight="1">
      <c r="A79" s="14"/>
      <c r="B79" s="168" t="s">
        <v>1394</v>
      </c>
      <c r="C79" s="17" t="s">
        <v>1395</v>
      </c>
      <c r="D79" s="53" t="s">
        <v>1257</v>
      </c>
      <c r="E79" s="53">
        <v>3.0</v>
      </c>
      <c r="F79" s="14" t="s">
        <v>1396</v>
      </c>
      <c r="H79" s="14" t="s">
        <v>1397</v>
      </c>
      <c r="J79" s="14" t="s">
        <v>1398</v>
      </c>
      <c r="K79" s="14"/>
      <c r="L79" s="14"/>
      <c r="M79" s="14" t="s">
        <v>1127</v>
      </c>
      <c r="N79" s="169"/>
    </row>
    <row r="80" ht="15.75" customHeight="1">
      <c r="A80" s="14"/>
      <c r="B80" s="175">
        <v>43871.0</v>
      </c>
      <c r="C80" s="17" t="s">
        <v>1399</v>
      </c>
      <c r="D80" s="53" t="s">
        <v>1400</v>
      </c>
      <c r="E80" s="53">
        <v>7.0</v>
      </c>
      <c r="F80" s="14" t="s">
        <v>1232</v>
      </c>
      <c r="G80" s="14" t="s">
        <v>1401</v>
      </c>
      <c r="H80" s="14" t="s">
        <v>1402</v>
      </c>
      <c r="I80" s="14" t="s">
        <v>1403</v>
      </c>
      <c r="J80" s="14" t="s">
        <v>1404</v>
      </c>
      <c r="K80" s="14"/>
      <c r="L80" s="14"/>
      <c r="M80" s="14" t="s">
        <v>30</v>
      </c>
      <c r="N80" s="169">
        <v>1500000.0</v>
      </c>
    </row>
    <row r="81" ht="15.75" customHeight="1">
      <c r="A81" s="14"/>
      <c r="B81" s="175">
        <v>44147.0</v>
      </c>
      <c r="C81" s="17" t="s">
        <v>1405</v>
      </c>
      <c r="D81" s="179">
        <v>43780.0</v>
      </c>
      <c r="E81" s="53">
        <v>4.0</v>
      </c>
      <c r="F81" s="14" t="s">
        <v>1406</v>
      </c>
      <c r="H81" s="14" t="s">
        <v>1407</v>
      </c>
      <c r="I81" s="14" t="s">
        <v>35</v>
      </c>
      <c r="J81" s="14" t="s">
        <v>1408</v>
      </c>
      <c r="K81" s="14"/>
      <c r="L81" s="14"/>
      <c r="M81" s="14" t="s">
        <v>1127</v>
      </c>
      <c r="N81" s="169">
        <v>2250000.0</v>
      </c>
    </row>
    <row r="82" ht="15.75" customHeight="1">
      <c r="A82" s="14"/>
      <c r="B82" s="173">
        <v>44228.0</v>
      </c>
      <c r="C82" s="17" t="s">
        <v>1409</v>
      </c>
      <c r="D82" s="53" t="s">
        <v>1410</v>
      </c>
      <c r="E82" s="53">
        <v>3.0</v>
      </c>
      <c r="F82" s="14" t="s">
        <v>1411</v>
      </c>
      <c r="G82" s="14">
        <v>8.5643020888E10</v>
      </c>
      <c r="H82" s="180" t="s">
        <v>1412</v>
      </c>
      <c r="I82" s="14" t="s">
        <v>316</v>
      </c>
      <c r="J82" s="14" t="s">
        <v>1413</v>
      </c>
      <c r="K82" s="14"/>
      <c r="L82" s="14"/>
      <c r="M82" s="14" t="s">
        <v>31</v>
      </c>
      <c r="N82" s="169">
        <v>300000.0</v>
      </c>
      <c r="V82" s="14" t="s">
        <v>1347</v>
      </c>
    </row>
    <row r="83" ht="15.75" customHeight="1">
      <c r="A83" s="14"/>
      <c r="B83" s="14"/>
      <c r="C83" s="17" t="s">
        <v>1414</v>
      </c>
      <c r="D83" s="53" t="s">
        <v>1415</v>
      </c>
      <c r="E83" s="53">
        <v>1.0</v>
      </c>
      <c r="F83" s="14" t="s">
        <v>1416</v>
      </c>
      <c r="G83" s="14">
        <v>8.1999172008E10</v>
      </c>
      <c r="H83" s="14" t="s">
        <v>1417</v>
      </c>
      <c r="I83" s="14" t="s">
        <v>147</v>
      </c>
      <c r="J83" s="14" t="s">
        <v>1418</v>
      </c>
      <c r="K83" s="14"/>
      <c r="L83" s="14"/>
      <c r="M83" s="14" t="s">
        <v>1127</v>
      </c>
      <c r="N83" s="169">
        <v>300000.0</v>
      </c>
      <c r="O83" s="66">
        <v>0.0</v>
      </c>
      <c r="P83" s="66">
        <f>(N83-O83)*50/100</f>
        <v>150000</v>
      </c>
      <c r="Q83" s="174">
        <f>N83*30/100</f>
        <v>90000</v>
      </c>
      <c r="R83" s="174">
        <f>N83-O83-P83-Q83</f>
        <v>60000</v>
      </c>
      <c r="S83" s="66" t="str">
        <f>R83*RIGHT(Closing!Q$1,3)</f>
        <v>#VALUE!</v>
      </c>
      <c r="X83" s="55"/>
      <c r="Y83" s="56"/>
      <c r="Z83" s="23"/>
      <c r="AA83" s="53"/>
      <c r="AE83" s="59"/>
      <c r="AF83" s="60"/>
      <c r="AG83" s="60"/>
      <c r="AH83" s="60"/>
      <c r="AI83" s="60"/>
      <c r="AJ83" s="60"/>
      <c r="AK83" s="60"/>
      <c r="AL83" s="60"/>
      <c r="AM83" s="60"/>
      <c r="AN83" s="60"/>
      <c r="AO83" s="60"/>
      <c r="AP83" s="60"/>
      <c r="AQ83" s="60"/>
    </row>
    <row r="84" ht="15.75" customHeight="1">
      <c r="A84" s="14"/>
      <c r="B84" s="14"/>
      <c r="C84" s="17" t="s">
        <v>1419</v>
      </c>
      <c r="D84" s="53"/>
      <c r="E84" s="53">
        <v>2.0</v>
      </c>
      <c r="F84" s="14" t="s">
        <v>1324</v>
      </c>
      <c r="G84" s="14">
        <v>8.123776922E10</v>
      </c>
      <c r="H84" s="14" t="s">
        <v>1420</v>
      </c>
      <c r="I84" s="14" t="s">
        <v>47</v>
      </c>
      <c r="J84" s="14" t="s">
        <v>1421</v>
      </c>
      <c r="K84" s="14"/>
      <c r="L84" s="14"/>
      <c r="M84" s="14" t="s">
        <v>30</v>
      </c>
      <c r="N84" s="168">
        <v>200000.0</v>
      </c>
    </row>
    <row r="85" ht="15.75" customHeight="1">
      <c r="A85" s="14"/>
      <c r="B85" s="14"/>
      <c r="C85" s="17" t="s">
        <v>1422</v>
      </c>
      <c r="D85" s="78">
        <v>44084.0</v>
      </c>
      <c r="E85" s="53">
        <v>1.0</v>
      </c>
      <c r="F85" s="14" t="s">
        <v>1423</v>
      </c>
      <c r="G85" s="14">
        <v>8.155707788E9</v>
      </c>
      <c r="H85" s="14" t="s">
        <v>1424</v>
      </c>
      <c r="I85" s="14" t="s">
        <v>1425</v>
      </c>
      <c r="J85" s="14" t="s">
        <v>1404</v>
      </c>
      <c r="K85" s="14"/>
      <c r="L85" s="14"/>
      <c r="M85" s="14" t="s">
        <v>30</v>
      </c>
      <c r="N85" s="168">
        <v>1500000.0</v>
      </c>
    </row>
    <row r="86" ht="15.75" customHeight="1">
      <c r="A86" s="14" t="s">
        <v>21</v>
      </c>
      <c r="B86" s="168" t="s">
        <v>1426</v>
      </c>
      <c r="C86" s="17" t="s">
        <v>1427</v>
      </c>
      <c r="D86" s="78">
        <v>44014.0</v>
      </c>
      <c r="E86" s="53">
        <v>2.0</v>
      </c>
      <c r="F86" s="14" t="s">
        <v>1428</v>
      </c>
      <c r="G86" s="14">
        <v>8.12380782E9</v>
      </c>
      <c r="H86" s="14" t="s">
        <v>1429</v>
      </c>
      <c r="I86" s="14" t="s">
        <v>1430</v>
      </c>
      <c r="K86" s="14"/>
      <c r="L86" s="14"/>
      <c r="M86" s="14" t="s">
        <v>31</v>
      </c>
      <c r="N86" s="169">
        <v>300000.0</v>
      </c>
      <c r="V86" s="14" t="s">
        <v>1431</v>
      </c>
    </row>
    <row r="87" ht="15.75" customHeight="1">
      <c r="A87" s="14" t="s">
        <v>21</v>
      </c>
      <c r="B87" s="168" t="s">
        <v>1432</v>
      </c>
      <c r="C87" s="17" t="s">
        <v>1433</v>
      </c>
      <c r="D87" s="53" t="s">
        <v>297</v>
      </c>
      <c r="E87" s="53">
        <v>1.0</v>
      </c>
      <c r="F87" s="14" t="s">
        <v>1434</v>
      </c>
      <c r="G87" s="14">
        <v>6.281238777783E12</v>
      </c>
      <c r="H87" s="181" t="s">
        <v>1435</v>
      </c>
      <c r="I87" s="14" t="s">
        <v>316</v>
      </c>
      <c r="J87" s="14" t="s">
        <v>1436</v>
      </c>
      <c r="K87" s="14"/>
      <c r="L87" s="14"/>
      <c r="M87" s="14" t="s">
        <v>31</v>
      </c>
      <c r="N87" s="169">
        <v>350000.0</v>
      </c>
      <c r="O87" s="66">
        <v>0.0</v>
      </c>
      <c r="P87" s="66">
        <f t="shared" ref="P87:P90" si="6">(N87-O87)*50/100</f>
        <v>175000</v>
      </c>
      <c r="Q87" s="174">
        <f t="shared" ref="Q87:Q90" si="7">N87*30/100</f>
        <v>105000</v>
      </c>
      <c r="R87" s="174">
        <f t="shared" ref="R87:R90" si="8">N87-O87-P87-Q87</f>
        <v>70000</v>
      </c>
      <c r="S87" s="66" t="str">
        <f>R87*RIGHT(Closing!Q$1,3)</f>
        <v>#VALUE!</v>
      </c>
      <c r="V87" s="14" t="s">
        <v>1347</v>
      </c>
      <c r="X87" s="55"/>
      <c r="Y87" s="56"/>
      <c r="AA87" s="23"/>
      <c r="AB87" s="53"/>
      <c r="AF87" s="59"/>
      <c r="AG87" s="60"/>
      <c r="AH87" s="60"/>
      <c r="AI87" s="60"/>
      <c r="AJ87" s="60"/>
      <c r="AK87" s="60"/>
      <c r="AL87" s="60"/>
      <c r="AM87" s="60"/>
      <c r="AN87" s="60"/>
      <c r="AO87" s="60"/>
      <c r="AP87" s="60"/>
      <c r="AQ87" s="60"/>
    </row>
    <row r="88" ht="15.75" customHeight="1">
      <c r="A88" s="137" t="s">
        <v>21</v>
      </c>
      <c r="B88" s="182">
        <v>44502.0</v>
      </c>
      <c r="C88" s="17" t="s">
        <v>1437</v>
      </c>
      <c r="D88" s="78">
        <v>44019.0</v>
      </c>
      <c r="E88" s="53">
        <v>1.0</v>
      </c>
      <c r="F88" s="14" t="s">
        <v>182</v>
      </c>
      <c r="I88" s="14" t="s">
        <v>47</v>
      </c>
      <c r="J88" s="14" t="s">
        <v>1438</v>
      </c>
      <c r="K88" s="14"/>
      <c r="L88" s="14"/>
      <c r="M88" s="14" t="s">
        <v>26</v>
      </c>
      <c r="N88" s="169">
        <v>500000.0</v>
      </c>
      <c r="O88" s="66">
        <v>0.0</v>
      </c>
      <c r="P88" s="66">
        <f t="shared" si="6"/>
        <v>250000</v>
      </c>
      <c r="Q88" s="174">
        <f t="shared" si="7"/>
        <v>150000</v>
      </c>
      <c r="R88" s="174">
        <f t="shared" si="8"/>
        <v>100000</v>
      </c>
      <c r="S88" s="66" t="str">
        <f>R88*RIGHT(Closing!Q$1,3)</f>
        <v>#VALUE!</v>
      </c>
      <c r="X88" s="55"/>
      <c r="Y88" s="56"/>
      <c r="AA88" s="23"/>
      <c r="AB88" s="53"/>
      <c r="AF88" s="59"/>
      <c r="AG88" s="60"/>
      <c r="AH88" s="60"/>
      <c r="AI88" s="60"/>
      <c r="AJ88" s="60"/>
      <c r="AK88" s="60"/>
      <c r="AL88" s="60"/>
      <c r="AM88" s="60"/>
      <c r="AN88" s="60"/>
      <c r="AO88" s="60"/>
      <c r="AP88" s="60"/>
      <c r="AQ88" s="60"/>
    </row>
    <row r="89" ht="15.75" customHeight="1">
      <c r="A89" s="137" t="s">
        <v>21</v>
      </c>
      <c r="B89" s="168" t="s">
        <v>1439</v>
      </c>
      <c r="C89" s="17" t="s">
        <v>1440</v>
      </c>
      <c r="D89" s="53" t="s">
        <v>1441</v>
      </c>
      <c r="E89" s="53">
        <v>6.0</v>
      </c>
      <c r="F89" s="14" t="s">
        <v>1442</v>
      </c>
      <c r="G89" s="14">
        <v>8.1353908887E10</v>
      </c>
      <c r="H89" s="14" t="s">
        <v>1443</v>
      </c>
      <c r="I89" s="14" t="s">
        <v>47</v>
      </c>
      <c r="K89" s="14"/>
      <c r="L89" s="14"/>
      <c r="M89" s="14" t="s">
        <v>30</v>
      </c>
      <c r="N89" s="169">
        <v>300000.0</v>
      </c>
      <c r="O89" s="66">
        <v>0.0</v>
      </c>
      <c r="P89" s="66">
        <f t="shared" si="6"/>
        <v>150000</v>
      </c>
      <c r="Q89" s="174">
        <f t="shared" si="7"/>
        <v>90000</v>
      </c>
      <c r="R89" s="174">
        <f t="shared" si="8"/>
        <v>60000</v>
      </c>
      <c r="S89" s="66" t="str">
        <f>R89*RIGHT(Closing!Q$1,3)</f>
        <v>#VALUE!</v>
      </c>
      <c r="X89" s="55"/>
      <c r="Y89" s="56"/>
      <c r="AA89" s="23"/>
      <c r="AB89" s="53"/>
      <c r="AF89" s="59"/>
      <c r="AG89" s="60"/>
      <c r="AH89" s="60"/>
      <c r="AI89" s="60"/>
      <c r="AJ89" s="60"/>
      <c r="AK89" s="60"/>
      <c r="AL89" s="60"/>
      <c r="AM89" s="60"/>
      <c r="AN89" s="60"/>
      <c r="AO89" s="60"/>
      <c r="AP89" s="60"/>
      <c r="AQ89" s="60"/>
    </row>
    <row r="90" ht="15.75" customHeight="1">
      <c r="A90" s="137" t="s">
        <v>21</v>
      </c>
      <c r="B90" s="168" t="s">
        <v>1444</v>
      </c>
      <c r="C90" s="17" t="s">
        <v>1445</v>
      </c>
      <c r="D90" s="177">
        <v>43750.0</v>
      </c>
      <c r="E90" s="53">
        <v>7.0</v>
      </c>
      <c r="F90" s="14" t="s">
        <v>1446</v>
      </c>
      <c r="G90" s="14">
        <v>8.1337522122E10</v>
      </c>
      <c r="H90" s="14" t="s">
        <v>1447</v>
      </c>
      <c r="I90" s="14" t="s">
        <v>47</v>
      </c>
      <c r="J90" s="14" t="s">
        <v>1448</v>
      </c>
      <c r="K90" s="14"/>
      <c r="L90" s="14"/>
      <c r="M90" s="14" t="s">
        <v>30</v>
      </c>
      <c r="N90" s="169">
        <v>550000.0</v>
      </c>
      <c r="O90" s="66">
        <v>0.0</v>
      </c>
      <c r="P90" s="66">
        <f t="shared" si="6"/>
        <v>275000</v>
      </c>
      <c r="Q90" s="174">
        <f t="shared" si="7"/>
        <v>165000</v>
      </c>
      <c r="R90" s="174">
        <f t="shared" si="8"/>
        <v>110000</v>
      </c>
      <c r="S90" s="66" t="str">
        <f>R90*RIGHT(Closing!Q$1,3)</f>
        <v>#VALUE!</v>
      </c>
      <c r="X90" s="55"/>
      <c r="Y90" s="56"/>
      <c r="AA90" s="23"/>
      <c r="AB90" s="53"/>
      <c r="AF90" s="59"/>
      <c r="AG90" s="60"/>
      <c r="AH90" s="60"/>
      <c r="AI90" s="60"/>
      <c r="AJ90" s="60"/>
      <c r="AK90" s="60"/>
      <c r="AL90" s="60"/>
      <c r="AM90" s="60"/>
      <c r="AN90" s="60"/>
      <c r="AO90" s="60"/>
      <c r="AP90" s="60"/>
      <c r="AQ90" s="60"/>
    </row>
    <row r="91" ht="15.75" customHeight="1">
      <c r="A91" s="14" t="s">
        <v>20</v>
      </c>
      <c r="B91" s="168" t="s">
        <v>1449</v>
      </c>
      <c r="C91" s="17" t="s">
        <v>1450</v>
      </c>
      <c r="D91" s="53" t="s">
        <v>1451</v>
      </c>
      <c r="E91" s="53">
        <v>4.0</v>
      </c>
      <c r="F91" s="14" t="s">
        <v>1452</v>
      </c>
      <c r="G91" s="14">
        <v>6.287882106888E12</v>
      </c>
      <c r="H91" s="14" t="s">
        <v>1453</v>
      </c>
      <c r="I91" s="14" t="s">
        <v>225</v>
      </c>
      <c r="J91" s="14" t="s">
        <v>1454</v>
      </c>
      <c r="M91" s="14" t="s">
        <v>31</v>
      </c>
      <c r="N91" s="169">
        <v>1950000.0</v>
      </c>
      <c r="V91" s="14" t="s">
        <v>1347</v>
      </c>
    </row>
    <row r="92" ht="15.75" customHeight="1">
      <c r="A92" s="26" t="s">
        <v>21</v>
      </c>
      <c r="B92" s="182">
        <v>44504.0</v>
      </c>
      <c r="C92" s="31" t="s">
        <v>1455</v>
      </c>
      <c r="D92" s="50">
        <v>44107.0</v>
      </c>
      <c r="E92" s="29">
        <v>6.0</v>
      </c>
      <c r="F92" s="26" t="s">
        <v>1456</v>
      </c>
      <c r="G92" s="29">
        <v>8.11395983E8</v>
      </c>
      <c r="H92" s="31" t="s">
        <v>1457</v>
      </c>
      <c r="I92" s="21" t="s">
        <v>47</v>
      </c>
      <c r="J92" s="21"/>
      <c r="K92" s="21"/>
      <c r="L92" s="21"/>
      <c r="M92" s="21" t="s">
        <v>30</v>
      </c>
      <c r="N92" s="19">
        <v>300000.0</v>
      </c>
    </row>
    <row r="93" ht="15.75" customHeight="1">
      <c r="A93" s="14" t="s">
        <v>21</v>
      </c>
      <c r="B93" s="168" t="s">
        <v>1458</v>
      </c>
      <c r="C93" s="17" t="s">
        <v>1459</v>
      </c>
      <c r="D93" s="78">
        <v>44171.0</v>
      </c>
      <c r="E93" s="53">
        <v>3.0</v>
      </c>
      <c r="F93" s="14" t="s">
        <v>1460</v>
      </c>
      <c r="G93" s="14">
        <v>8.1973777773E10</v>
      </c>
      <c r="H93" s="14" t="s">
        <v>1461</v>
      </c>
      <c r="I93" s="14" t="s">
        <v>310</v>
      </c>
      <c r="K93" s="14"/>
      <c r="L93" s="14"/>
      <c r="M93" s="14" t="s">
        <v>31</v>
      </c>
      <c r="N93" s="169">
        <v>400000.0</v>
      </c>
      <c r="V93" s="14" t="s">
        <v>1462</v>
      </c>
    </row>
    <row r="94" ht="15.75" customHeight="1">
      <c r="A94" s="100" t="s">
        <v>20</v>
      </c>
      <c r="B94" s="168" t="s">
        <v>1449</v>
      </c>
      <c r="C94" s="101" t="s">
        <v>1463</v>
      </c>
      <c r="D94" s="99" t="s">
        <v>1464</v>
      </c>
      <c r="E94" s="99">
        <v>5.0</v>
      </c>
      <c r="F94" s="100" t="s">
        <v>1465</v>
      </c>
      <c r="G94" s="100">
        <v>8.111075629E9</v>
      </c>
      <c r="H94" s="183" t="s">
        <v>1466</v>
      </c>
      <c r="I94" s="100" t="s">
        <v>225</v>
      </c>
      <c r="J94" s="100" t="s">
        <v>1404</v>
      </c>
      <c r="K94" s="100"/>
      <c r="L94" s="100"/>
      <c r="M94" s="100" t="s">
        <v>31</v>
      </c>
      <c r="N94" s="169">
        <v>1500000.0</v>
      </c>
      <c r="V94" s="14" t="s">
        <v>1347</v>
      </c>
    </row>
    <row r="95" ht="15.75" customHeight="1">
      <c r="A95" s="14" t="s">
        <v>21</v>
      </c>
      <c r="B95" s="168" t="s">
        <v>1467</v>
      </c>
      <c r="C95" s="31" t="s">
        <v>1468</v>
      </c>
      <c r="D95" s="184" t="s">
        <v>1469</v>
      </c>
      <c r="E95" s="53">
        <v>6.0</v>
      </c>
      <c r="F95" s="14" t="s">
        <v>1470</v>
      </c>
      <c r="G95" s="137">
        <v>8.1288860551E10</v>
      </c>
      <c r="H95" s="14" t="s">
        <v>1471</v>
      </c>
      <c r="I95" s="14" t="s">
        <v>1472</v>
      </c>
      <c r="J95" s="14" t="s">
        <v>1473</v>
      </c>
      <c r="K95" s="14"/>
      <c r="L95" s="14"/>
      <c r="M95" s="14" t="s">
        <v>31</v>
      </c>
      <c r="N95" s="169">
        <v>500000.0</v>
      </c>
      <c r="V95" s="14" t="s">
        <v>1347</v>
      </c>
    </row>
    <row r="96" ht="15.75" customHeight="1">
      <c r="A96" s="42" t="s">
        <v>21</v>
      </c>
      <c r="B96" s="79"/>
      <c r="C96" s="79" t="s">
        <v>1474</v>
      </c>
      <c r="D96" s="56" t="s">
        <v>1475</v>
      </c>
      <c r="E96" s="56">
        <v>4.0</v>
      </c>
      <c r="F96" s="185" t="s">
        <v>1476</v>
      </c>
      <c r="G96" s="186">
        <v>8.5935361212E10</v>
      </c>
      <c r="H96" s="186" t="s">
        <v>1477</v>
      </c>
      <c r="I96" s="42" t="s">
        <v>47</v>
      </c>
      <c r="J96" s="42" t="s">
        <v>1478</v>
      </c>
      <c r="K96" s="42"/>
      <c r="L96" s="42"/>
      <c r="M96" s="42" t="s">
        <v>30</v>
      </c>
      <c r="N96" s="187">
        <v>300000.0</v>
      </c>
      <c r="O96" s="188">
        <v>0.0</v>
      </c>
      <c r="P96" s="188">
        <f>(N96-O96)*50/100</f>
        <v>150000</v>
      </c>
      <c r="Q96" s="189">
        <f>N96*30/100</f>
        <v>90000</v>
      </c>
      <c r="R96" s="189">
        <f>N96-O96-P96-Q96</f>
        <v>60000</v>
      </c>
      <c r="S96" s="188" t="str">
        <f>R96*RIGHT(Closing!Q$1,3)</f>
        <v>#VALUE!</v>
      </c>
      <c r="T96" s="42"/>
      <c r="U96" s="42"/>
      <c r="V96" s="42"/>
      <c r="W96" s="42"/>
      <c r="X96" s="190"/>
      <c r="Y96" s="56"/>
      <c r="Z96" s="29"/>
      <c r="AA96" s="56"/>
      <c r="AB96" s="42"/>
      <c r="AC96" s="42"/>
      <c r="AD96" s="42"/>
      <c r="AE96" s="191"/>
      <c r="AF96" s="192"/>
      <c r="AG96" s="192"/>
      <c r="AH96" s="192"/>
      <c r="AI96" s="42"/>
      <c r="AJ96" s="42"/>
      <c r="AK96" s="42"/>
      <c r="AL96" s="42"/>
      <c r="AM96" s="42"/>
      <c r="AN96" s="42"/>
      <c r="AO96" s="42"/>
      <c r="AP96" s="42"/>
      <c r="AQ96" s="42"/>
    </row>
    <row r="97" ht="15.75" customHeight="1">
      <c r="A97" s="137" t="s">
        <v>21</v>
      </c>
      <c r="B97" s="14"/>
      <c r="C97" s="17" t="s">
        <v>1479</v>
      </c>
      <c r="D97" s="78">
        <v>43922.0</v>
      </c>
      <c r="E97" s="53">
        <v>9.0</v>
      </c>
      <c r="F97" s="14" t="s">
        <v>1480</v>
      </c>
      <c r="G97" s="14" t="s">
        <v>1481</v>
      </c>
      <c r="H97" s="14" t="s">
        <v>1482</v>
      </c>
      <c r="I97" s="14" t="s">
        <v>203</v>
      </c>
      <c r="K97" s="14"/>
      <c r="L97" s="14"/>
      <c r="M97" s="14" t="s">
        <v>30</v>
      </c>
      <c r="N97" s="169">
        <v>300000.0</v>
      </c>
    </row>
    <row r="98" ht="15.75" customHeight="1">
      <c r="A98" s="137" t="s">
        <v>21</v>
      </c>
      <c r="B98" s="14"/>
      <c r="C98" s="17" t="s">
        <v>1483</v>
      </c>
      <c r="D98" s="53" t="s">
        <v>1300</v>
      </c>
      <c r="E98" s="53">
        <v>4.0</v>
      </c>
      <c r="F98" s="14" t="s">
        <v>1484</v>
      </c>
      <c r="G98" s="14">
        <v>8.2236362299E10</v>
      </c>
      <c r="H98" s="14" t="s">
        <v>1485</v>
      </c>
      <c r="I98" s="14" t="s">
        <v>153</v>
      </c>
      <c r="K98" s="14"/>
      <c r="L98" s="14"/>
      <c r="M98" s="14" t="s">
        <v>30</v>
      </c>
      <c r="N98" s="169">
        <v>300000.0</v>
      </c>
    </row>
    <row r="99" ht="15.75" customHeight="1">
      <c r="A99" s="82" t="s">
        <v>21</v>
      </c>
      <c r="B99" s="168" t="s">
        <v>1486</v>
      </c>
      <c r="C99" s="85" t="s">
        <v>1487</v>
      </c>
      <c r="D99" s="193" t="s">
        <v>1488</v>
      </c>
      <c r="E99" s="193">
        <v>3.0</v>
      </c>
      <c r="F99" s="82" t="s">
        <v>1489</v>
      </c>
      <c r="G99" s="194">
        <v>8.11665818E9</v>
      </c>
      <c r="H99" s="195" t="s">
        <v>1490</v>
      </c>
      <c r="I99" s="82" t="s">
        <v>316</v>
      </c>
      <c r="J99" s="82" t="s">
        <v>1491</v>
      </c>
      <c r="K99" s="82"/>
      <c r="L99" s="82"/>
      <c r="M99" s="82" t="s">
        <v>31</v>
      </c>
      <c r="N99" s="169">
        <v>550000.0</v>
      </c>
      <c r="V99" s="14" t="s">
        <v>1347</v>
      </c>
    </row>
    <row r="100" ht="15.75" customHeight="1">
      <c r="B100" s="168" t="s">
        <v>1492</v>
      </c>
      <c r="C100" s="17"/>
      <c r="N100" s="169">
        <v>300000.0</v>
      </c>
    </row>
    <row r="101" ht="15.75" customHeight="1">
      <c r="A101" s="82" t="s">
        <v>21</v>
      </c>
      <c r="B101" s="168" t="s">
        <v>1493</v>
      </c>
      <c r="C101" s="85" t="s">
        <v>1494</v>
      </c>
      <c r="D101" s="193" t="s">
        <v>1495</v>
      </c>
      <c r="E101" s="193">
        <v>1.0</v>
      </c>
      <c r="F101" s="82" t="s">
        <v>1496</v>
      </c>
      <c r="G101" s="82">
        <v>6.281281874633E12</v>
      </c>
      <c r="H101" s="82" t="s">
        <v>1497</v>
      </c>
      <c r="I101" s="82" t="s">
        <v>225</v>
      </c>
      <c r="J101" s="82" t="s">
        <v>1498</v>
      </c>
      <c r="K101" s="82"/>
      <c r="L101" s="82"/>
      <c r="M101" s="82" t="s">
        <v>31</v>
      </c>
      <c r="N101" s="169">
        <v>850000.0</v>
      </c>
      <c r="V101" s="14" t="s">
        <v>1499</v>
      </c>
    </row>
    <row r="102" ht="15.75" customHeight="1">
      <c r="A102" s="21" t="s">
        <v>21</v>
      </c>
      <c r="B102" s="196">
        <v>44235.0</v>
      </c>
      <c r="C102" s="17" t="s">
        <v>1500</v>
      </c>
      <c r="D102" s="29" t="s">
        <v>1501</v>
      </c>
      <c r="E102" s="14">
        <v>5.0</v>
      </c>
      <c r="F102" s="21" t="s">
        <v>1502</v>
      </c>
      <c r="G102" s="26" t="s">
        <v>1503</v>
      </c>
      <c r="H102" s="31" t="s">
        <v>1504</v>
      </c>
      <c r="I102" s="21" t="s">
        <v>238</v>
      </c>
      <c r="J102" s="21"/>
      <c r="M102" s="21" t="s">
        <v>30</v>
      </c>
      <c r="N102" s="169">
        <v>750000.0</v>
      </c>
    </row>
    <row r="103" ht="15.75" customHeight="1">
      <c r="A103" s="82" t="s">
        <v>21</v>
      </c>
      <c r="B103" s="168" t="s">
        <v>1505</v>
      </c>
      <c r="C103" s="85" t="s">
        <v>1506</v>
      </c>
      <c r="D103" s="193" t="s">
        <v>1507</v>
      </c>
      <c r="E103" s="193">
        <v>5.0</v>
      </c>
      <c r="F103" s="82" t="s">
        <v>1508</v>
      </c>
      <c r="G103" s="82">
        <v>8.1999935205E10</v>
      </c>
      <c r="H103" s="82" t="s">
        <v>1509</v>
      </c>
      <c r="I103" s="82" t="s">
        <v>47</v>
      </c>
      <c r="J103" s="100"/>
      <c r="K103" s="82"/>
      <c r="L103" s="82"/>
      <c r="M103" s="82" t="s">
        <v>31</v>
      </c>
      <c r="N103" s="169">
        <v>300000.0</v>
      </c>
      <c r="V103" s="14" t="s">
        <v>1510</v>
      </c>
    </row>
    <row r="104" ht="15.75" customHeight="1">
      <c r="A104" s="26" t="s">
        <v>21</v>
      </c>
      <c r="B104" s="168" t="s">
        <v>1505</v>
      </c>
      <c r="C104" s="31" t="s">
        <v>1511</v>
      </c>
      <c r="D104" s="29" t="s">
        <v>1507</v>
      </c>
      <c r="E104" s="29">
        <v>5.0</v>
      </c>
      <c r="F104" s="26" t="s">
        <v>1512</v>
      </c>
      <c r="G104" s="26">
        <v>8.1239992677E10</v>
      </c>
      <c r="H104" s="31" t="s">
        <v>1513</v>
      </c>
      <c r="I104" s="21" t="s">
        <v>47</v>
      </c>
      <c r="J104" s="21"/>
      <c r="K104" s="21"/>
      <c r="L104" s="21"/>
      <c r="M104" s="21" t="s">
        <v>30</v>
      </c>
      <c r="N104" s="169" t="s">
        <v>1514</v>
      </c>
    </row>
    <row r="105" ht="15.75" customHeight="1">
      <c r="A105" s="14" t="s">
        <v>20</v>
      </c>
      <c r="B105" s="168" t="s">
        <v>1515</v>
      </c>
      <c r="C105" s="17" t="s">
        <v>1516</v>
      </c>
      <c r="D105" s="53" t="s">
        <v>1517</v>
      </c>
      <c r="E105" s="53">
        <v>9.0</v>
      </c>
      <c r="F105" s="14" t="s">
        <v>1518</v>
      </c>
      <c r="G105" s="137" t="s">
        <v>1519</v>
      </c>
      <c r="H105" s="197" t="s">
        <v>1520</v>
      </c>
      <c r="I105" s="14" t="s">
        <v>1521</v>
      </c>
      <c r="J105" s="14" t="s">
        <v>1522</v>
      </c>
      <c r="M105" s="14" t="s">
        <v>30</v>
      </c>
      <c r="N105" s="169">
        <v>1750000.0</v>
      </c>
    </row>
    <row r="106" ht="15.75" customHeight="1">
      <c r="A106" s="100" t="s">
        <v>21</v>
      </c>
      <c r="B106" s="182">
        <v>44357.0</v>
      </c>
      <c r="C106" s="101" t="s">
        <v>1523</v>
      </c>
      <c r="D106" s="98">
        <v>44323.0</v>
      </c>
      <c r="E106" s="99">
        <v>7.0</v>
      </c>
      <c r="F106" s="100" t="s">
        <v>1524</v>
      </c>
      <c r="G106" s="100">
        <v>6.2812973103E11</v>
      </c>
      <c r="H106" s="198" t="s">
        <v>1525</v>
      </c>
      <c r="I106" s="100" t="s">
        <v>316</v>
      </c>
      <c r="J106" s="100" t="s">
        <v>1526</v>
      </c>
      <c r="K106" s="100"/>
      <c r="L106" s="100"/>
      <c r="M106" s="100" t="s">
        <v>31</v>
      </c>
      <c r="N106" s="169">
        <v>300000.0</v>
      </c>
      <c r="V106" s="14" t="s">
        <v>1527</v>
      </c>
    </row>
    <row r="107" ht="15.75" customHeight="1">
      <c r="A107" s="26" t="s">
        <v>21</v>
      </c>
      <c r="B107" s="182">
        <v>44418.0</v>
      </c>
      <c r="C107" s="31" t="s">
        <v>1528</v>
      </c>
      <c r="D107" s="53"/>
      <c r="E107" s="29">
        <v>3.0</v>
      </c>
      <c r="F107" s="21" t="s">
        <v>1529</v>
      </c>
      <c r="G107" s="199" t="s">
        <v>1530</v>
      </c>
      <c r="H107" s="31" t="s">
        <v>1531</v>
      </c>
      <c r="J107" s="21" t="s">
        <v>1532</v>
      </c>
      <c r="M107" s="14" t="s">
        <v>30</v>
      </c>
      <c r="N107" s="169">
        <v>250000.0</v>
      </c>
    </row>
    <row r="108" ht="15.75" customHeight="1">
      <c r="A108" s="14" t="s">
        <v>20</v>
      </c>
      <c r="B108" s="168" t="s">
        <v>1533</v>
      </c>
      <c r="C108" s="17" t="s">
        <v>1534</v>
      </c>
      <c r="D108" s="53" t="s">
        <v>1535</v>
      </c>
      <c r="E108" s="53">
        <v>9.0</v>
      </c>
      <c r="F108" s="14" t="s">
        <v>1536</v>
      </c>
      <c r="G108" s="137" t="s">
        <v>1537</v>
      </c>
      <c r="H108" s="14" t="s">
        <v>1538</v>
      </c>
      <c r="I108" s="14" t="s">
        <v>1539</v>
      </c>
      <c r="J108" s="14" t="s">
        <v>1540</v>
      </c>
      <c r="M108" s="14" t="s">
        <v>30</v>
      </c>
      <c r="N108" s="169">
        <v>2200000.0</v>
      </c>
    </row>
    <row r="109" ht="15.75" customHeight="1">
      <c r="A109" s="82" t="s">
        <v>21</v>
      </c>
      <c r="B109" s="182">
        <v>44239.0</v>
      </c>
      <c r="C109" s="85" t="s">
        <v>1541</v>
      </c>
      <c r="D109" s="193" t="s">
        <v>1542</v>
      </c>
      <c r="E109" s="193">
        <v>1.0</v>
      </c>
      <c r="F109" s="82" t="s">
        <v>1543</v>
      </c>
      <c r="G109" s="82">
        <v>8.9609401824E10</v>
      </c>
      <c r="H109" s="200" t="s">
        <v>1544</v>
      </c>
      <c r="I109" s="82" t="s">
        <v>208</v>
      </c>
      <c r="J109" s="82" t="s">
        <v>1545</v>
      </c>
      <c r="K109" s="82"/>
      <c r="L109" s="82"/>
      <c r="M109" s="82" t="s">
        <v>31</v>
      </c>
      <c r="N109" s="169"/>
      <c r="V109" s="14" t="s">
        <v>1546</v>
      </c>
    </row>
    <row r="110" ht="15.75" customHeight="1">
      <c r="A110" s="26" t="s">
        <v>21</v>
      </c>
      <c r="B110" s="182">
        <v>44682.0</v>
      </c>
      <c r="C110" s="31" t="s">
        <v>1547</v>
      </c>
      <c r="D110" s="29" t="s">
        <v>1548</v>
      </c>
      <c r="E110" s="29">
        <v>5.0</v>
      </c>
      <c r="F110" s="21" t="s">
        <v>165</v>
      </c>
      <c r="G110" s="26">
        <v>8.1353312321E10</v>
      </c>
      <c r="H110" s="31" t="s">
        <v>1549</v>
      </c>
      <c r="I110" s="21" t="s">
        <v>61</v>
      </c>
      <c r="J110" s="21" t="s">
        <v>1550</v>
      </c>
      <c r="K110" s="21"/>
      <c r="L110" s="21"/>
      <c r="M110" s="21" t="s">
        <v>31</v>
      </c>
      <c r="N110" s="169">
        <v>100000.0</v>
      </c>
      <c r="V110" s="14" t="s">
        <v>1551</v>
      </c>
    </row>
    <row r="111" ht="15.75" customHeight="1">
      <c r="A111" s="14" t="s">
        <v>21</v>
      </c>
      <c r="B111" s="182">
        <v>44774.0</v>
      </c>
      <c r="C111" s="17" t="s">
        <v>1552</v>
      </c>
      <c r="D111" s="53" t="s">
        <v>1553</v>
      </c>
      <c r="E111" s="53">
        <v>5.0</v>
      </c>
      <c r="F111" s="14" t="s">
        <v>1554</v>
      </c>
      <c r="G111" s="137">
        <v>6.287803333057E12</v>
      </c>
      <c r="H111" s="201" t="s">
        <v>1555</v>
      </c>
      <c r="I111" s="14" t="s">
        <v>1521</v>
      </c>
      <c r="J111" s="14" t="s">
        <v>1556</v>
      </c>
      <c r="M111" s="14" t="s">
        <v>31</v>
      </c>
      <c r="N111" s="169">
        <v>700000.0</v>
      </c>
      <c r="V111" s="14" t="s">
        <v>1557</v>
      </c>
    </row>
    <row r="112" ht="15.75" customHeight="1">
      <c r="A112" s="26" t="s">
        <v>21</v>
      </c>
      <c r="B112" s="168" t="s">
        <v>1558</v>
      </c>
      <c r="C112" s="30" t="s">
        <v>1559</v>
      </c>
      <c r="D112" s="26" t="s">
        <v>1560</v>
      </c>
      <c r="E112" s="26">
        <v>6.0</v>
      </c>
      <c r="F112" s="26" t="s">
        <v>1561</v>
      </c>
      <c r="G112" s="26"/>
      <c r="H112" s="31" t="s">
        <v>1562</v>
      </c>
      <c r="I112" s="21" t="s">
        <v>1563</v>
      </c>
      <c r="J112" s="30" t="s">
        <v>1564</v>
      </c>
      <c r="K112" s="21"/>
      <c r="L112" s="21"/>
      <c r="M112" s="21" t="s">
        <v>30</v>
      </c>
      <c r="N112" s="169">
        <v>700000.0</v>
      </c>
    </row>
    <row r="113" ht="15.75" customHeight="1">
      <c r="A113" s="26" t="s">
        <v>21</v>
      </c>
      <c r="B113" s="168" t="s">
        <v>373</v>
      </c>
      <c r="C113" s="31" t="s">
        <v>1565</v>
      </c>
      <c r="D113" s="29" t="s">
        <v>1566</v>
      </c>
      <c r="E113" s="29">
        <v>6.0</v>
      </c>
      <c r="F113" s="21" t="s">
        <v>1567</v>
      </c>
      <c r="G113" s="26">
        <v>3.61461252E8</v>
      </c>
      <c r="H113" s="31" t="s">
        <v>1568</v>
      </c>
      <c r="I113" s="21" t="s">
        <v>47</v>
      </c>
      <c r="J113" s="21" t="s">
        <v>134</v>
      </c>
      <c r="K113" s="21"/>
      <c r="L113" s="21"/>
      <c r="M113" s="21" t="s">
        <v>30</v>
      </c>
      <c r="N113" s="169">
        <v>300000.0</v>
      </c>
    </row>
    <row r="114" ht="15.75" customHeight="1">
      <c r="A114" s="26" t="s">
        <v>21</v>
      </c>
      <c r="B114" s="182">
        <v>44262.0</v>
      </c>
      <c r="C114" s="31" t="s">
        <v>1569</v>
      </c>
      <c r="D114" s="29" t="s">
        <v>1570</v>
      </c>
      <c r="E114" s="29">
        <v>3.0</v>
      </c>
      <c r="F114" s="21" t="s">
        <v>1571</v>
      </c>
      <c r="G114" s="26" t="s">
        <v>1572</v>
      </c>
      <c r="H114" s="31" t="s">
        <v>1573</v>
      </c>
      <c r="I114" s="21" t="s">
        <v>1574</v>
      </c>
      <c r="J114" s="21"/>
      <c r="K114" s="21"/>
      <c r="L114" s="21"/>
      <c r="M114" s="21" t="s">
        <v>30</v>
      </c>
      <c r="N114" s="169">
        <v>100000.0</v>
      </c>
    </row>
    <row r="115" ht="15.75" customHeight="1">
      <c r="A115" s="21" t="s">
        <v>21</v>
      </c>
      <c r="B115" s="182">
        <v>44297.0</v>
      </c>
      <c r="C115" s="31" t="s">
        <v>1575</v>
      </c>
      <c r="D115" s="50">
        <v>43901.0</v>
      </c>
      <c r="E115" s="29">
        <v>3.0</v>
      </c>
      <c r="F115" s="21" t="s">
        <v>1576</v>
      </c>
      <c r="G115" s="26">
        <v>8.180204022E10</v>
      </c>
      <c r="H115" s="31" t="s">
        <v>1577</v>
      </c>
      <c r="I115" s="21" t="s">
        <v>47</v>
      </c>
      <c r="J115" s="21" t="s">
        <v>1578</v>
      </c>
      <c r="K115" s="21"/>
      <c r="L115" s="21"/>
      <c r="M115" s="21" t="s">
        <v>30</v>
      </c>
      <c r="N115" s="169">
        <v>50000.0</v>
      </c>
    </row>
    <row r="116" ht="15.75" customHeight="1">
      <c r="A116" s="21" t="s">
        <v>21</v>
      </c>
      <c r="B116" s="182">
        <v>44239.0</v>
      </c>
      <c r="C116" s="31" t="s">
        <v>1579</v>
      </c>
      <c r="D116" s="29" t="s">
        <v>1580</v>
      </c>
      <c r="E116" s="29">
        <v>4.0</v>
      </c>
      <c r="F116" s="21" t="s">
        <v>1581</v>
      </c>
      <c r="G116" s="26">
        <v>8.2146380112E10</v>
      </c>
      <c r="H116" s="31" t="s">
        <v>1582</v>
      </c>
      <c r="I116" s="21" t="s">
        <v>208</v>
      </c>
      <c r="J116" s="21" t="s">
        <v>1583</v>
      </c>
      <c r="K116" s="21"/>
      <c r="L116" s="21"/>
      <c r="M116" s="21" t="s">
        <v>30</v>
      </c>
      <c r="N116" s="169">
        <v>300000.0</v>
      </c>
    </row>
    <row r="117" ht="15.75" customHeight="1">
      <c r="A117" s="21" t="s">
        <v>21</v>
      </c>
      <c r="B117" s="202">
        <v>44481.0</v>
      </c>
      <c r="C117" s="31" t="s">
        <v>1584</v>
      </c>
      <c r="D117" s="61">
        <v>44086.0</v>
      </c>
      <c r="E117" s="29">
        <v>6.0</v>
      </c>
      <c r="F117" s="21" t="s">
        <v>330</v>
      </c>
      <c r="G117" s="26" t="s">
        <v>1585</v>
      </c>
      <c r="H117" s="72" t="s">
        <v>1586</v>
      </c>
      <c r="I117" s="21" t="s">
        <v>1587</v>
      </c>
      <c r="J117" s="21" t="s">
        <v>405</v>
      </c>
      <c r="K117" s="21"/>
      <c r="L117" s="21"/>
      <c r="M117" s="21" t="s">
        <v>30</v>
      </c>
      <c r="N117" s="169">
        <v>100000.0</v>
      </c>
    </row>
    <row r="118" ht="15.75" customHeight="1">
      <c r="A118" s="21" t="s">
        <v>21</v>
      </c>
      <c r="B118" s="182">
        <v>44682.0</v>
      </c>
      <c r="C118" s="31" t="s">
        <v>1588</v>
      </c>
      <c r="D118" s="29" t="s">
        <v>1589</v>
      </c>
      <c r="E118" s="29">
        <v>4.0</v>
      </c>
      <c r="F118" s="21" t="s">
        <v>1590</v>
      </c>
      <c r="G118" s="26" t="s">
        <v>1591</v>
      </c>
      <c r="H118" s="31" t="s">
        <v>1592</v>
      </c>
      <c r="I118" s="21" t="s">
        <v>208</v>
      </c>
      <c r="J118" s="21" t="s">
        <v>1593</v>
      </c>
      <c r="K118" s="21"/>
      <c r="L118" s="21"/>
      <c r="M118" s="21" t="s">
        <v>30</v>
      </c>
      <c r="N118" s="169">
        <v>150000.0</v>
      </c>
    </row>
    <row r="119" ht="15.75" customHeight="1">
      <c r="A119" s="21" t="s">
        <v>21</v>
      </c>
      <c r="B119" s="182">
        <v>44896.0</v>
      </c>
      <c r="C119" s="31" t="s">
        <v>1594</v>
      </c>
      <c r="D119" s="50">
        <v>44409.0</v>
      </c>
      <c r="E119" s="29">
        <v>5.0</v>
      </c>
      <c r="F119" s="21" t="s">
        <v>1595</v>
      </c>
      <c r="G119" s="26">
        <v>8.1211690554E10</v>
      </c>
      <c r="H119" s="31" t="s">
        <v>1596</v>
      </c>
      <c r="I119" s="21" t="s">
        <v>21</v>
      </c>
      <c r="J119" s="21" t="s">
        <v>1545</v>
      </c>
      <c r="K119" s="21"/>
      <c r="L119" s="21"/>
      <c r="M119" s="21" t="s">
        <v>30</v>
      </c>
      <c r="N119" s="169">
        <v>50000.0</v>
      </c>
    </row>
    <row r="120" ht="15.75" customHeight="1">
      <c r="A120" s="26" t="s">
        <v>20</v>
      </c>
      <c r="B120" s="21"/>
      <c r="C120" s="31" t="s">
        <v>1597</v>
      </c>
      <c r="D120" s="29" t="s">
        <v>1598</v>
      </c>
      <c r="E120" s="29">
        <v>6.0</v>
      </c>
      <c r="F120" s="21" t="s">
        <v>40</v>
      </c>
      <c r="G120" s="26">
        <v>8.113860999E9</v>
      </c>
      <c r="H120" s="31" t="s">
        <v>1599</v>
      </c>
      <c r="I120" s="21" t="s">
        <v>47</v>
      </c>
      <c r="J120" s="21" t="s">
        <v>1600</v>
      </c>
      <c r="K120" s="21"/>
      <c r="L120" s="21"/>
      <c r="M120" s="21" t="s">
        <v>26</v>
      </c>
      <c r="N120" s="19">
        <v>1650000.0</v>
      </c>
      <c r="O120" s="19">
        <v>0.0</v>
      </c>
      <c r="P120" s="19">
        <f>(N120-O120)*50/100</f>
        <v>825000</v>
      </c>
      <c r="Q120" s="62">
        <v>1800000.0</v>
      </c>
      <c r="R120" s="33">
        <f>N120-O120-P120-Q120</f>
        <v>-975000</v>
      </c>
      <c r="S120" s="19" t="str">
        <f>R120*RIGHT(Closing!Q$1,3)</f>
        <v>#VALUE!</v>
      </c>
      <c r="X120" s="55"/>
      <c r="Y120" s="55"/>
      <c r="Z120" s="55"/>
      <c r="AA120" s="56"/>
      <c r="AB120" s="23"/>
      <c r="AC120" s="53"/>
      <c r="AG120" s="46"/>
      <c r="AH120" s="46"/>
      <c r="AI120" s="46"/>
      <c r="AJ120" s="46"/>
      <c r="AK120" s="46"/>
      <c r="AL120" s="46"/>
      <c r="AM120" s="46"/>
      <c r="AN120" s="46"/>
      <c r="AO120" s="46"/>
      <c r="AP120" s="46"/>
      <c r="AQ120" s="46"/>
    </row>
    <row r="121" ht="15.75" customHeight="1">
      <c r="A121" s="82" t="s">
        <v>21</v>
      </c>
      <c r="B121" s="182">
        <v>44868.0</v>
      </c>
      <c r="C121" s="85" t="s">
        <v>1601</v>
      </c>
      <c r="D121" s="203">
        <v>43927.0</v>
      </c>
      <c r="E121" s="193">
        <v>2.0</v>
      </c>
      <c r="F121" s="82" t="s">
        <v>1602</v>
      </c>
      <c r="G121" s="82">
        <v>8.1139296E9</v>
      </c>
      <c r="H121" s="204" t="s">
        <v>1603</v>
      </c>
      <c r="I121" s="82" t="s">
        <v>47</v>
      </c>
      <c r="J121" s="82"/>
      <c r="K121" s="82"/>
      <c r="L121" s="82"/>
      <c r="M121" s="82" t="s">
        <v>31</v>
      </c>
      <c r="N121" s="169">
        <v>550000.0</v>
      </c>
      <c r="V121" s="14" t="s">
        <v>1604</v>
      </c>
    </row>
    <row r="122" ht="15.75" customHeight="1">
      <c r="A122" s="21" t="s">
        <v>21</v>
      </c>
      <c r="B122" s="168" t="s">
        <v>1605</v>
      </c>
      <c r="C122" s="30" t="s">
        <v>1606</v>
      </c>
      <c r="D122" s="26" t="s">
        <v>1607</v>
      </c>
      <c r="E122" s="205">
        <v>1.0</v>
      </c>
      <c r="F122" s="205" t="s">
        <v>1608</v>
      </c>
      <c r="G122" s="57">
        <v>8.5940896517E10</v>
      </c>
      <c r="H122" s="206" t="s">
        <v>1609</v>
      </c>
      <c r="I122" s="21" t="s">
        <v>1610</v>
      </c>
      <c r="J122" s="21" t="s">
        <v>1611</v>
      </c>
      <c r="K122" s="21"/>
      <c r="L122" s="21"/>
      <c r="M122" s="21" t="s">
        <v>31</v>
      </c>
      <c r="N122" s="169">
        <v>350000.0</v>
      </c>
      <c r="V122" s="14" t="s">
        <v>1612</v>
      </c>
    </row>
    <row r="123" ht="15.75" customHeight="1">
      <c r="A123" s="21" t="s">
        <v>21</v>
      </c>
      <c r="B123" s="168" t="s">
        <v>1613</v>
      </c>
      <c r="C123" s="31" t="s">
        <v>1614</v>
      </c>
      <c r="D123" s="29" t="s">
        <v>1615</v>
      </c>
      <c r="E123" s="29">
        <v>5.0</v>
      </c>
      <c r="F123" s="21" t="s">
        <v>1616</v>
      </c>
      <c r="G123" s="26">
        <v>6.282342271199E12</v>
      </c>
      <c r="H123" s="76" t="s">
        <v>1617</v>
      </c>
      <c r="I123" s="21" t="s">
        <v>1618</v>
      </c>
      <c r="J123" s="21" t="s">
        <v>474</v>
      </c>
      <c r="K123" s="21"/>
      <c r="L123" s="21"/>
      <c r="M123" s="21" t="s">
        <v>31</v>
      </c>
      <c r="N123" s="169">
        <v>100000.0</v>
      </c>
      <c r="V123" s="14" t="s">
        <v>1619</v>
      </c>
    </row>
    <row r="124" ht="15.75" customHeight="1">
      <c r="A124" s="82" t="s">
        <v>21</v>
      </c>
      <c r="B124" s="168" t="s">
        <v>1620</v>
      </c>
      <c r="C124" s="85" t="s">
        <v>1621</v>
      </c>
      <c r="D124" s="203">
        <v>44138.0</v>
      </c>
      <c r="E124" s="193">
        <v>3.0</v>
      </c>
      <c r="F124" s="82" t="s">
        <v>1622</v>
      </c>
      <c r="G124" s="82">
        <v>8.1973084076E10</v>
      </c>
      <c r="H124" s="100"/>
      <c r="I124" s="82" t="s">
        <v>1623</v>
      </c>
      <c r="J124" s="100"/>
      <c r="K124" s="82"/>
      <c r="L124" s="82"/>
      <c r="M124" s="82" t="s">
        <v>31</v>
      </c>
      <c r="N124" s="169">
        <v>50000.0</v>
      </c>
      <c r="V124" s="14" t="s">
        <v>1624</v>
      </c>
    </row>
    <row r="125" ht="15.75" customHeight="1">
      <c r="A125" s="82" t="s">
        <v>21</v>
      </c>
      <c r="B125" s="168" t="s">
        <v>1625</v>
      </c>
      <c r="C125" s="85" t="s">
        <v>1626</v>
      </c>
      <c r="D125" s="193" t="s">
        <v>1627</v>
      </c>
      <c r="E125" s="193">
        <v>8.0</v>
      </c>
      <c r="F125" s="82" t="s">
        <v>1628</v>
      </c>
      <c r="G125" s="82">
        <v>6.282147104023E12</v>
      </c>
      <c r="H125" s="82" t="s">
        <v>1629</v>
      </c>
      <c r="I125" s="82" t="s">
        <v>1610</v>
      </c>
      <c r="J125" s="82" t="s">
        <v>1630</v>
      </c>
      <c r="K125" s="100"/>
      <c r="L125" s="100"/>
      <c r="M125" s="82" t="s">
        <v>31</v>
      </c>
      <c r="N125" s="169">
        <v>100000.0</v>
      </c>
      <c r="V125" s="14" t="s">
        <v>1631</v>
      </c>
    </row>
    <row r="126" ht="15.75" customHeight="1">
      <c r="A126" s="21" t="s">
        <v>21</v>
      </c>
      <c r="B126" s="168"/>
      <c r="C126" s="31" t="s">
        <v>1632</v>
      </c>
      <c r="D126" s="50" t="s">
        <v>1633</v>
      </c>
      <c r="E126" s="29">
        <v>3.0</v>
      </c>
      <c r="F126" s="21" t="s">
        <v>1634</v>
      </c>
      <c r="G126" s="26" t="s">
        <v>1635</v>
      </c>
      <c r="H126" s="31" t="s">
        <v>1636</v>
      </c>
      <c r="I126" s="21" t="s">
        <v>21</v>
      </c>
      <c r="J126" s="21" t="s">
        <v>283</v>
      </c>
      <c r="K126" s="21"/>
      <c r="L126" s="21"/>
      <c r="M126" s="21" t="s">
        <v>30</v>
      </c>
      <c r="N126" s="19">
        <v>300000.0</v>
      </c>
      <c r="O126" s="19">
        <v>0.0</v>
      </c>
      <c r="P126" s="19">
        <f t="shared" ref="P126:P128" si="9">(N126-O126)*50/100</f>
        <v>150000</v>
      </c>
      <c r="Q126" s="33">
        <f t="shared" ref="Q126:Q128" si="10">N126*30/100</f>
        <v>90000</v>
      </c>
      <c r="R126" s="33">
        <f t="shared" ref="R126:R128" si="11">N126-O126-P126-Q126</f>
        <v>60000</v>
      </c>
      <c r="S126" s="19" t="str">
        <f>R126*RIGHT(Closing!Q$1,3)</f>
        <v>#VALUE!</v>
      </c>
      <c r="X126" s="55"/>
      <c r="Y126" s="55"/>
      <c r="Z126" s="55"/>
      <c r="AA126" s="56"/>
      <c r="AB126" s="23"/>
      <c r="AC126" s="53"/>
      <c r="AH126" s="167"/>
      <c r="AI126" s="167"/>
      <c r="AJ126" s="167"/>
      <c r="AK126" s="167"/>
      <c r="AL126" s="167"/>
      <c r="AM126" s="167"/>
      <c r="AN126" s="167"/>
      <c r="AO126" s="167"/>
      <c r="AP126" s="167"/>
      <c r="AQ126" s="167"/>
    </row>
    <row r="127" ht="15.75" customHeight="1">
      <c r="A127" s="21" t="s">
        <v>21</v>
      </c>
      <c r="B127" s="168"/>
      <c r="C127" s="31" t="s">
        <v>1637</v>
      </c>
      <c r="D127" s="50">
        <v>44258.0</v>
      </c>
      <c r="E127" s="29">
        <v>2.0</v>
      </c>
      <c r="F127" s="21" t="s">
        <v>1638</v>
      </c>
      <c r="G127" s="26" t="s">
        <v>1639</v>
      </c>
      <c r="H127" s="31" t="s">
        <v>1640</v>
      </c>
      <c r="I127" s="21" t="s">
        <v>47</v>
      </c>
      <c r="J127" s="21" t="s">
        <v>305</v>
      </c>
      <c r="K127" s="21"/>
      <c r="L127" s="21"/>
      <c r="M127" s="21" t="s">
        <v>30</v>
      </c>
      <c r="N127" s="19">
        <v>100000.0</v>
      </c>
      <c r="O127" s="19">
        <v>0.0</v>
      </c>
      <c r="P127" s="19">
        <f t="shared" si="9"/>
        <v>50000</v>
      </c>
      <c r="Q127" s="33">
        <f t="shared" si="10"/>
        <v>30000</v>
      </c>
      <c r="R127" s="33">
        <f t="shared" si="11"/>
        <v>20000</v>
      </c>
      <c r="S127" s="19" t="str">
        <f>R127*RIGHT(Closing!Q$1,3)</f>
        <v>#VALUE!</v>
      </c>
      <c r="X127" s="55"/>
      <c r="Y127" s="55"/>
      <c r="Z127" s="55"/>
      <c r="AA127" s="56"/>
      <c r="AB127" s="23"/>
      <c r="AC127" s="53"/>
      <c r="AH127" s="167"/>
      <c r="AI127" s="167"/>
      <c r="AJ127" s="167"/>
      <c r="AK127" s="167"/>
      <c r="AL127" s="167"/>
      <c r="AM127" s="167"/>
      <c r="AN127" s="167"/>
      <c r="AO127" s="167"/>
      <c r="AP127" s="167"/>
      <c r="AQ127" s="167"/>
    </row>
    <row r="128" ht="15.75" customHeight="1">
      <c r="A128" s="14" t="s">
        <v>21</v>
      </c>
      <c r="B128" s="168"/>
      <c r="C128" s="17" t="s">
        <v>1641</v>
      </c>
      <c r="D128" s="78">
        <v>44359.0</v>
      </c>
      <c r="E128" s="53">
        <v>4.0</v>
      </c>
      <c r="F128" s="14" t="s">
        <v>1642</v>
      </c>
      <c r="G128" s="137">
        <v>8.2146443344E10</v>
      </c>
      <c r="H128" s="14" t="s">
        <v>1643</v>
      </c>
      <c r="I128" s="14" t="s">
        <v>1644</v>
      </c>
      <c r="J128" s="14" t="s">
        <v>1645</v>
      </c>
      <c r="K128" s="14"/>
      <c r="L128" s="14"/>
      <c r="M128" s="14" t="s">
        <v>30</v>
      </c>
      <c r="N128" s="66">
        <v>500000.0</v>
      </c>
      <c r="O128" s="19">
        <v>0.0</v>
      </c>
      <c r="P128" s="19">
        <f t="shared" si="9"/>
        <v>250000</v>
      </c>
      <c r="Q128" s="33">
        <f t="shared" si="10"/>
        <v>150000</v>
      </c>
      <c r="R128" s="33">
        <f t="shared" si="11"/>
        <v>100000</v>
      </c>
      <c r="S128" s="19" t="str">
        <f>R128*RIGHT(Closing!Q$1,3)</f>
        <v>#VALUE!</v>
      </c>
      <c r="X128" s="55"/>
      <c r="Y128" s="55"/>
      <c r="Z128" s="55"/>
      <c r="AA128" s="56"/>
      <c r="AB128" s="23"/>
      <c r="AC128" s="53"/>
      <c r="AH128" s="167"/>
      <c r="AI128" s="167"/>
      <c r="AJ128" s="167"/>
      <c r="AK128" s="167"/>
      <c r="AL128" s="167"/>
      <c r="AM128" s="167"/>
      <c r="AN128" s="167"/>
      <c r="AO128" s="167"/>
      <c r="AP128" s="167"/>
      <c r="AQ128" s="167"/>
    </row>
    <row r="129" ht="15.75" customHeight="1">
      <c r="A129" s="82" t="s">
        <v>21</v>
      </c>
      <c r="B129" s="182">
        <v>44565.0</v>
      </c>
      <c r="C129" s="85" t="s">
        <v>1646</v>
      </c>
      <c r="D129" s="207">
        <v>44199.0</v>
      </c>
      <c r="E129" s="193">
        <v>3.0</v>
      </c>
      <c r="F129" s="82" t="s">
        <v>1647</v>
      </c>
      <c r="G129" s="82">
        <v>6.2811397117E10</v>
      </c>
      <c r="H129" s="82" t="s">
        <v>1648</v>
      </c>
      <c r="I129" s="82" t="s">
        <v>310</v>
      </c>
      <c r="J129" s="82" t="s">
        <v>474</v>
      </c>
      <c r="K129" s="100"/>
      <c r="L129" s="100"/>
      <c r="M129" s="82" t="s">
        <v>31</v>
      </c>
      <c r="N129" s="169">
        <v>100000.0</v>
      </c>
      <c r="V129" s="14" t="s">
        <v>1649</v>
      </c>
    </row>
    <row r="130" ht="15.75" customHeight="1">
      <c r="A130" s="14" t="s">
        <v>21</v>
      </c>
      <c r="B130" s="182">
        <v>44716.0</v>
      </c>
      <c r="C130" s="17" t="s">
        <v>1650</v>
      </c>
      <c r="D130" s="64">
        <v>44683.0</v>
      </c>
      <c r="E130" s="53">
        <v>10.0</v>
      </c>
      <c r="F130" s="14" t="s">
        <v>1651</v>
      </c>
      <c r="G130" s="137">
        <v>6.281246666668E12</v>
      </c>
      <c r="H130" s="201" t="s">
        <v>1652</v>
      </c>
      <c r="I130" s="14" t="s">
        <v>310</v>
      </c>
      <c r="J130" s="14" t="s">
        <v>1653</v>
      </c>
      <c r="M130" s="14" t="s">
        <v>31</v>
      </c>
      <c r="N130" s="169">
        <v>300000.0</v>
      </c>
      <c r="V130" s="14" t="s">
        <v>1654</v>
      </c>
    </row>
    <row r="131" ht="15.75" customHeight="1">
      <c r="A131" s="82" t="s">
        <v>21</v>
      </c>
      <c r="B131" s="168" t="s">
        <v>1655</v>
      </c>
      <c r="C131" s="85" t="s">
        <v>1656</v>
      </c>
      <c r="D131" s="193" t="s">
        <v>1657</v>
      </c>
      <c r="E131" s="193">
        <v>1.0</v>
      </c>
      <c r="F131" s="82" t="s">
        <v>1658</v>
      </c>
      <c r="G131" s="82">
        <v>6.282236824226E12</v>
      </c>
      <c r="H131" s="82" t="s">
        <v>1659</v>
      </c>
      <c r="I131" s="82" t="s">
        <v>310</v>
      </c>
      <c r="J131" s="82" t="s">
        <v>474</v>
      </c>
      <c r="K131" s="100"/>
      <c r="L131" s="100"/>
      <c r="M131" s="82" t="s">
        <v>31</v>
      </c>
      <c r="N131" s="169">
        <v>100000.0</v>
      </c>
    </row>
    <row r="132" ht="15.75" customHeight="1">
      <c r="A132" s="82" t="s">
        <v>21</v>
      </c>
      <c r="B132" s="168" t="s">
        <v>1660</v>
      </c>
      <c r="C132" s="85" t="s">
        <v>1661</v>
      </c>
      <c r="D132" s="193" t="s">
        <v>307</v>
      </c>
      <c r="E132" s="193">
        <v>3.0</v>
      </c>
      <c r="F132" s="82" t="s">
        <v>1662</v>
      </c>
      <c r="G132" s="208">
        <v>8.7831137001E10</v>
      </c>
      <c r="H132" s="82" t="s">
        <v>1663</v>
      </c>
      <c r="I132" s="82" t="s">
        <v>1664</v>
      </c>
      <c r="J132" s="82" t="s">
        <v>1665</v>
      </c>
      <c r="K132" s="82"/>
      <c r="L132" s="82"/>
      <c r="M132" s="82" t="s">
        <v>31</v>
      </c>
      <c r="N132" s="169">
        <v>300000.0</v>
      </c>
      <c r="V132" s="14" t="s">
        <v>1666</v>
      </c>
    </row>
    <row r="133" ht="15.75" customHeight="1">
      <c r="A133" s="14" t="s">
        <v>20</v>
      </c>
      <c r="B133" s="168"/>
      <c r="C133" s="17" t="s">
        <v>1667</v>
      </c>
      <c r="D133" s="53" t="s">
        <v>1668</v>
      </c>
      <c r="E133" s="53">
        <v>8.0</v>
      </c>
      <c r="F133" s="14" t="s">
        <v>367</v>
      </c>
      <c r="G133" s="137" t="s">
        <v>1669</v>
      </c>
      <c r="H133" s="209"/>
      <c r="I133" s="14" t="s">
        <v>47</v>
      </c>
      <c r="J133" s="14" t="s">
        <v>1670</v>
      </c>
      <c r="M133" s="14" t="s">
        <v>30</v>
      </c>
      <c r="N133" s="66">
        <v>2200000.0</v>
      </c>
      <c r="O133" s="19">
        <v>0.0</v>
      </c>
      <c r="P133" s="19">
        <f t="shared" ref="P133:P137" si="12">(N133-O133)*50/100</f>
        <v>1100000</v>
      </c>
      <c r="Q133" s="33">
        <v>900000.0</v>
      </c>
      <c r="R133" s="33">
        <f t="shared" ref="R133:R137" si="13">N133-O133-P133-Q133</f>
        <v>200000</v>
      </c>
      <c r="S133" s="19">
        <f>R133*RIGHT(S$1,3)</f>
        <v>80000</v>
      </c>
      <c r="X133" s="55"/>
      <c r="Y133" s="55"/>
      <c r="Z133" s="55"/>
      <c r="AA133" s="56"/>
      <c r="AB133" s="23"/>
      <c r="AC133" s="53"/>
      <c r="AH133" s="167"/>
      <c r="AI133" s="167"/>
      <c r="AJ133" s="167"/>
      <c r="AK133" s="167"/>
      <c r="AL133" s="167"/>
      <c r="AM133" s="167"/>
      <c r="AN133" s="167"/>
      <c r="AO133" s="167"/>
      <c r="AP133" s="167"/>
      <c r="AQ133" s="167"/>
    </row>
    <row r="134" ht="15.75" customHeight="1">
      <c r="A134" s="82" t="s">
        <v>20</v>
      </c>
      <c r="B134" s="168"/>
      <c r="C134" s="85" t="s">
        <v>1671</v>
      </c>
      <c r="D134" s="193" t="s">
        <v>1672</v>
      </c>
      <c r="E134" s="193">
        <v>6.0</v>
      </c>
      <c r="F134" s="82" t="s">
        <v>1673</v>
      </c>
      <c r="G134" s="82" t="s">
        <v>1674</v>
      </c>
      <c r="H134" s="82" t="s">
        <v>1675</v>
      </c>
      <c r="I134" s="82" t="s">
        <v>153</v>
      </c>
      <c r="J134" s="82" t="s">
        <v>1676</v>
      </c>
      <c r="K134" s="82"/>
      <c r="L134" s="82"/>
      <c r="M134" s="210" t="s">
        <v>30</v>
      </c>
      <c r="N134" s="103">
        <v>2250000.0</v>
      </c>
      <c r="O134" s="103">
        <v>0.0</v>
      </c>
      <c r="P134" s="103">
        <f t="shared" si="12"/>
        <v>1125000</v>
      </c>
      <c r="Q134" s="103">
        <v>900000.0</v>
      </c>
      <c r="R134" s="103">
        <f t="shared" si="13"/>
        <v>225000</v>
      </c>
      <c r="S134" s="103" t="str">
        <f t="shared" ref="S134:S135" si="14">R134*RIGHT(#REF!,3)</f>
        <v>#REF!</v>
      </c>
      <c r="W134" s="100"/>
      <c r="X134" s="100"/>
      <c r="Y134" s="104"/>
      <c r="Z134" s="104"/>
      <c r="AA134" s="104"/>
      <c r="AB134" s="100"/>
      <c r="AC134" s="100"/>
      <c r="AD134" s="100"/>
      <c r="AE134" s="100"/>
      <c r="AF134" s="100"/>
      <c r="AG134" s="100"/>
      <c r="AH134" s="100"/>
      <c r="AI134" s="100"/>
      <c r="AJ134" s="100"/>
      <c r="AK134" s="100"/>
      <c r="AL134" s="100"/>
      <c r="AM134" s="100"/>
      <c r="AN134" s="100"/>
      <c r="AO134" s="100"/>
      <c r="AP134" s="100"/>
      <c r="AQ134" s="100"/>
    </row>
    <row r="135" ht="15.75" customHeight="1">
      <c r="A135" s="82" t="s">
        <v>21</v>
      </c>
      <c r="B135" s="168"/>
      <c r="C135" s="85" t="s">
        <v>779</v>
      </c>
      <c r="D135" s="193" t="s">
        <v>1677</v>
      </c>
      <c r="E135" s="193">
        <v>4.0</v>
      </c>
      <c r="F135" s="82" t="s">
        <v>1678</v>
      </c>
      <c r="G135" s="82" t="s">
        <v>1679</v>
      </c>
      <c r="H135" s="82" t="s">
        <v>1382</v>
      </c>
      <c r="I135" s="82" t="s">
        <v>47</v>
      </c>
      <c r="J135" s="100"/>
      <c r="K135" s="82"/>
      <c r="L135" s="82"/>
      <c r="M135" s="210" t="s">
        <v>30</v>
      </c>
      <c r="N135" s="103">
        <v>100000.0</v>
      </c>
      <c r="O135" s="103">
        <v>0.0</v>
      </c>
      <c r="P135" s="103">
        <f t="shared" si="12"/>
        <v>50000</v>
      </c>
      <c r="Q135" s="103">
        <f t="shared" ref="Q135:Q137" si="15">N135*30/100</f>
        <v>30000</v>
      </c>
      <c r="R135" s="103">
        <f t="shared" si="13"/>
        <v>20000</v>
      </c>
      <c r="S135" s="103" t="str">
        <f t="shared" si="14"/>
        <v>#REF!</v>
      </c>
      <c r="W135" s="100"/>
      <c r="X135" s="100"/>
      <c r="Y135" s="104"/>
      <c r="Z135" s="104"/>
      <c r="AA135" s="104"/>
      <c r="AB135" s="100"/>
      <c r="AC135" s="100"/>
      <c r="AD135" s="100"/>
      <c r="AE135" s="100"/>
      <c r="AF135" s="100"/>
      <c r="AG135" s="100"/>
      <c r="AH135" s="100"/>
      <c r="AI135" s="100"/>
      <c r="AJ135" s="100"/>
      <c r="AK135" s="100"/>
      <c r="AL135" s="100"/>
      <c r="AM135" s="100"/>
      <c r="AN135" s="100"/>
      <c r="AO135" s="100"/>
      <c r="AP135" s="100"/>
      <c r="AQ135" s="100"/>
    </row>
    <row r="136" ht="15.75" customHeight="1">
      <c r="A136" s="21" t="s">
        <v>21</v>
      </c>
      <c r="B136" s="168"/>
      <c r="C136" s="31" t="s">
        <v>1680</v>
      </c>
      <c r="D136" s="29" t="s">
        <v>1681</v>
      </c>
      <c r="E136" s="29">
        <v>4.0</v>
      </c>
      <c r="F136" s="21" t="s">
        <v>251</v>
      </c>
      <c r="G136" s="26" t="s">
        <v>1682</v>
      </c>
      <c r="H136" s="72" t="s">
        <v>1683</v>
      </c>
      <c r="I136" s="21" t="s">
        <v>47</v>
      </c>
      <c r="J136" s="21" t="s">
        <v>1684</v>
      </c>
      <c r="K136" s="21"/>
      <c r="L136" s="21"/>
      <c r="M136" s="21" t="s">
        <v>30</v>
      </c>
      <c r="N136" s="19">
        <v>300000.0</v>
      </c>
      <c r="O136" s="19">
        <v>0.0</v>
      </c>
      <c r="P136" s="19">
        <f t="shared" si="12"/>
        <v>150000</v>
      </c>
      <c r="Q136" s="33">
        <f t="shared" si="15"/>
        <v>90000</v>
      </c>
      <c r="R136" s="33">
        <f t="shared" si="13"/>
        <v>60000</v>
      </c>
      <c r="S136" s="19" t="str">
        <f>R136*RIGHT(Closing!Q$1,3)</f>
        <v>#VALUE!</v>
      </c>
      <c r="Y136" s="55"/>
      <c r="Z136" s="55"/>
      <c r="AA136" s="55"/>
      <c r="AB136" s="56"/>
      <c r="AC136" s="23"/>
      <c r="AD136" s="53"/>
      <c r="AI136" s="167"/>
      <c r="AJ136" s="167"/>
      <c r="AK136" s="167"/>
      <c r="AL136" s="167"/>
      <c r="AM136" s="167"/>
      <c r="AN136" s="167"/>
      <c r="AO136" s="167"/>
      <c r="AP136" s="167"/>
      <c r="AQ136" s="167"/>
    </row>
    <row r="137" ht="15.75" customHeight="1">
      <c r="A137" s="26" t="s">
        <v>21</v>
      </c>
      <c r="B137" s="168"/>
      <c r="C137" s="31" t="s">
        <v>1685</v>
      </c>
      <c r="D137" s="54">
        <v>44413.0</v>
      </c>
      <c r="E137" s="29">
        <v>6.0</v>
      </c>
      <c r="F137" s="26" t="s">
        <v>1686</v>
      </c>
      <c r="G137" s="26">
        <v>8.12361512E9</v>
      </c>
      <c r="H137" s="31" t="s">
        <v>1687</v>
      </c>
      <c r="I137" s="21" t="s">
        <v>47</v>
      </c>
      <c r="J137" s="21"/>
      <c r="K137" s="21">
        <v>1.0</v>
      </c>
      <c r="L137" s="21"/>
      <c r="M137" s="21" t="s">
        <v>30</v>
      </c>
      <c r="N137" s="19">
        <v>300000.0</v>
      </c>
      <c r="O137" s="19">
        <v>0.0</v>
      </c>
      <c r="P137" s="19">
        <f t="shared" si="12"/>
        <v>150000</v>
      </c>
      <c r="Q137" s="33">
        <f t="shared" si="15"/>
        <v>90000</v>
      </c>
      <c r="R137" s="33">
        <f t="shared" si="13"/>
        <v>60000</v>
      </c>
      <c r="S137" s="19" t="str">
        <f>R137*RIGHT(Closing!Q$1,3)</f>
        <v>#VALUE!</v>
      </c>
      <c r="X137" s="55"/>
      <c r="Y137" s="55"/>
      <c r="Z137" s="55"/>
      <c r="AA137" s="56"/>
      <c r="AB137" s="23"/>
      <c r="AC137" s="53"/>
      <c r="AI137" s="167"/>
      <c r="AJ137" s="167"/>
      <c r="AK137" s="167"/>
      <c r="AL137" s="167"/>
      <c r="AM137" s="167"/>
      <c r="AN137" s="167"/>
      <c r="AO137" s="167"/>
      <c r="AP137" s="167"/>
      <c r="AQ137" s="167"/>
    </row>
    <row r="138" ht="15.75" customHeight="1">
      <c r="A138" s="100" t="s">
        <v>21</v>
      </c>
      <c r="B138" s="168" t="s">
        <v>1688</v>
      </c>
      <c r="C138" s="101" t="s">
        <v>1689</v>
      </c>
      <c r="D138" s="99" t="s">
        <v>1690</v>
      </c>
      <c r="E138" s="99">
        <v>6.0</v>
      </c>
      <c r="F138" s="100" t="s">
        <v>1691</v>
      </c>
      <c r="G138" s="100">
        <v>6.282144735284E12</v>
      </c>
      <c r="H138" s="211" t="s">
        <v>1692</v>
      </c>
      <c r="I138" s="100" t="s">
        <v>1693</v>
      </c>
      <c r="J138" s="100" t="s">
        <v>1593</v>
      </c>
      <c r="K138" s="212">
        <v>1.0</v>
      </c>
      <c r="M138" s="213" t="s">
        <v>31</v>
      </c>
      <c r="N138" s="14">
        <v>150000.0</v>
      </c>
      <c r="V138" s="14" t="s">
        <v>1694</v>
      </c>
    </row>
    <row r="139" ht="15.75" customHeight="1">
      <c r="A139" s="82" t="s">
        <v>21</v>
      </c>
      <c r="B139" s="168" t="s">
        <v>1695</v>
      </c>
      <c r="C139" s="214" t="s">
        <v>1696</v>
      </c>
      <c r="D139" s="203">
        <v>43525.0</v>
      </c>
      <c r="E139" s="100"/>
      <c r="F139" s="82" t="s">
        <v>101</v>
      </c>
      <c r="G139" s="82">
        <v>6.281314986015E12</v>
      </c>
      <c r="H139" s="211" t="s">
        <v>1697</v>
      </c>
      <c r="I139" s="82"/>
      <c r="J139" s="82" t="s">
        <v>1698</v>
      </c>
      <c r="K139" s="208">
        <v>1.0</v>
      </c>
      <c r="M139" s="210" t="s">
        <v>31</v>
      </c>
      <c r="N139" s="14">
        <v>300000.0</v>
      </c>
      <c r="V139" s="14" t="s">
        <v>1699</v>
      </c>
    </row>
    <row r="140" ht="15.75" customHeight="1">
      <c r="A140" s="14" t="s">
        <v>21</v>
      </c>
      <c r="B140" s="168" t="s">
        <v>1700</v>
      </c>
      <c r="C140" s="17" t="s">
        <v>1701</v>
      </c>
      <c r="D140" s="64">
        <v>44354.0</v>
      </c>
      <c r="E140" s="53">
        <v>8.0</v>
      </c>
      <c r="F140" s="14" t="s">
        <v>1702</v>
      </c>
      <c r="G140" s="137">
        <v>6.2811752383E10</v>
      </c>
      <c r="H140" s="58" t="s">
        <v>1703</v>
      </c>
      <c r="I140" s="14" t="s">
        <v>316</v>
      </c>
      <c r="J140" s="14" t="s">
        <v>1704</v>
      </c>
      <c r="K140" s="14">
        <v>1.0</v>
      </c>
      <c r="M140" s="14" t="s">
        <v>31</v>
      </c>
      <c r="N140" s="14">
        <v>300000.0</v>
      </c>
      <c r="V140" s="14" t="s">
        <v>1699</v>
      </c>
    </row>
    <row r="141" ht="15.75" customHeight="1">
      <c r="A141" s="100" t="s">
        <v>21</v>
      </c>
      <c r="B141" s="215">
        <v>44823.0</v>
      </c>
      <c r="C141" s="216" t="s">
        <v>1705</v>
      </c>
      <c r="D141" s="99" t="s">
        <v>1706</v>
      </c>
      <c r="E141" s="99">
        <v>5.0</v>
      </c>
      <c r="F141" s="100" t="s">
        <v>1707</v>
      </c>
      <c r="G141" s="198">
        <v>6.285271050708E12</v>
      </c>
      <c r="H141" s="211" t="s">
        <v>1708</v>
      </c>
      <c r="I141" s="100" t="s">
        <v>316</v>
      </c>
      <c r="J141" s="100" t="s">
        <v>1709</v>
      </c>
      <c r="K141" s="212">
        <v>2.0</v>
      </c>
      <c r="M141" s="100" t="s">
        <v>31</v>
      </c>
      <c r="N141" s="14">
        <v>400000.0</v>
      </c>
      <c r="V141" s="14" t="s">
        <v>1710</v>
      </c>
    </row>
    <row r="142" ht="15.75" customHeight="1">
      <c r="A142" s="21" t="s">
        <v>21</v>
      </c>
      <c r="B142" s="15">
        <v>44829.0</v>
      </c>
      <c r="C142" s="17" t="s">
        <v>1711</v>
      </c>
      <c r="D142" s="21" t="s">
        <v>1712</v>
      </c>
      <c r="E142" s="29">
        <v>6.0</v>
      </c>
      <c r="F142" s="21" t="s">
        <v>1713</v>
      </c>
      <c r="G142" s="26">
        <v>8.2122722135E10</v>
      </c>
      <c r="H142" s="31" t="s">
        <v>1714</v>
      </c>
      <c r="I142" s="21" t="s">
        <v>225</v>
      </c>
      <c r="J142" s="21" t="s">
        <v>1715</v>
      </c>
      <c r="K142" s="21">
        <v>1.0</v>
      </c>
      <c r="L142" s="21"/>
      <c r="M142" s="21" t="s">
        <v>31</v>
      </c>
      <c r="N142" s="19">
        <v>300000.0</v>
      </c>
      <c r="O142" s="19">
        <v>0.0</v>
      </c>
      <c r="P142" s="19">
        <v>300000.0</v>
      </c>
      <c r="Q142" s="33">
        <f>N142*30/100</f>
        <v>90000</v>
      </c>
      <c r="R142" s="33">
        <f>N142-O142-P142-Q142</f>
        <v>-90000</v>
      </c>
      <c r="S142" s="19" t="str">
        <f>R142*RIGHT(#REF!,3)</f>
        <v>#REF!</v>
      </c>
      <c r="V142" s="14" t="s">
        <v>1699</v>
      </c>
      <c r="X142" s="55"/>
      <c r="Y142" s="55"/>
      <c r="Z142" s="55"/>
      <c r="AA142" s="56"/>
      <c r="AB142" s="23"/>
      <c r="AC142" s="53"/>
      <c r="AH142" s="59"/>
      <c r="AI142" s="60"/>
      <c r="AJ142" s="60"/>
      <c r="AK142" s="60"/>
      <c r="AL142" s="60"/>
      <c r="AM142" s="60"/>
      <c r="AN142" s="60"/>
      <c r="AO142" s="60"/>
      <c r="AP142" s="60"/>
      <c r="AQ142" s="60"/>
    </row>
    <row r="143" ht="15.75" customHeight="1">
      <c r="A143" s="14"/>
      <c r="B143" s="15">
        <v>44779.0</v>
      </c>
      <c r="C143" s="31" t="s">
        <v>1716</v>
      </c>
      <c r="D143" s="61">
        <v>44114.0</v>
      </c>
      <c r="E143" s="29">
        <v>4.0</v>
      </c>
      <c r="F143" s="21" t="s">
        <v>1717</v>
      </c>
      <c r="G143" s="30">
        <v>8.1933056727E10</v>
      </c>
      <c r="H143" s="31" t="s">
        <v>1718</v>
      </c>
      <c r="I143" s="21" t="s">
        <v>47</v>
      </c>
      <c r="J143" s="21" t="s">
        <v>1719</v>
      </c>
      <c r="K143" s="21">
        <v>2.0</v>
      </c>
      <c r="L143" s="21"/>
      <c r="M143" s="21" t="s">
        <v>30</v>
      </c>
      <c r="N143" s="169">
        <v>250000.0</v>
      </c>
      <c r="O143" s="19"/>
      <c r="P143" s="19"/>
      <c r="Q143" s="33"/>
      <c r="R143" s="33"/>
      <c r="S143" s="19"/>
      <c r="X143" s="55"/>
      <c r="Y143" s="55"/>
      <c r="Z143" s="55"/>
      <c r="AA143" s="56"/>
      <c r="AB143" s="23"/>
      <c r="AC143" s="53"/>
      <c r="AH143" s="59"/>
      <c r="AI143" s="60"/>
      <c r="AJ143" s="60"/>
      <c r="AK143" s="60"/>
      <c r="AL143" s="60"/>
      <c r="AM143" s="60"/>
      <c r="AN143" s="60"/>
      <c r="AO143" s="60"/>
      <c r="AP143" s="60"/>
      <c r="AQ143" s="60"/>
    </row>
    <row r="144" ht="15.75" customHeight="1">
      <c r="A144" s="14" t="s">
        <v>21</v>
      </c>
      <c r="B144" s="15">
        <v>44804.0</v>
      </c>
      <c r="C144" s="17" t="s">
        <v>1720</v>
      </c>
      <c r="D144" s="53" t="s">
        <v>1721</v>
      </c>
      <c r="E144" s="53">
        <v>4.0</v>
      </c>
      <c r="F144" s="14" t="s">
        <v>1722</v>
      </c>
      <c r="G144" s="14">
        <v>8.1353007744E10</v>
      </c>
      <c r="H144" s="17" t="s">
        <v>1723</v>
      </c>
      <c r="I144" s="14" t="s">
        <v>208</v>
      </c>
      <c r="J144" s="14" t="s">
        <v>283</v>
      </c>
      <c r="K144" s="14">
        <v>1.0</v>
      </c>
      <c r="M144" s="14" t="s">
        <v>30</v>
      </c>
      <c r="N144" s="66">
        <v>300000.0</v>
      </c>
      <c r="O144" s="19">
        <v>0.0</v>
      </c>
      <c r="P144" s="19">
        <f t="shared" ref="P144:P145" si="16">(N144-O144)*50/100</f>
        <v>150000</v>
      </c>
      <c r="Q144" s="33">
        <f t="shared" ref="Q144:Q145" si="17">N144*30/100</f>
        <v>90000</v>
      </c>
      <c r="R144" s="33">
        <f t="shared" ref="R144:R145" si="18">N144-O144-P144-Q144</f>
        <v>60000</v>
      </c>
      <c r="S144" s="19" t="str">
        <f>R144*RIGHT(Closing!Q$1,3)</f>
        <v>#VALUE!</v>
      </c>
      <c r="X144" s="55"/>
      <c r="Y144" s="55"/>
      <c r="Z144" s="55"/>
      <c r="AA144" s="56"/>
      <c r="AB144" s="23"/>
      <c r="AC144" s="53"/>
      <c r="AH144" s="59"/>
      <c r="AI144" s="60"/>
      <c r="AJ144" s="60"/>
      <c r="AK144" s="60"/>
      <c r="AL144" s="60"/>
      <c r="AM144" s="60"/>
      <c r="AN144" s="60"/>
      <c r="AO144" s="60"/>
      <c r="AP144" s="60"/>
      <c r="AQ144" s="60"/>
    </row>
    <row r="145" ht="15.75" customHeight="1">
      <c r="A145" s="14" t="s">
        <v>21</v>
      </c>
      <c r="B145" s="15">
        <v>44810.0</v>
      </c>
      <c r="C145" s="17" t="s">
        <v>1724</v>
      </c>
      <c r="D145" s="64">
        <v>44295.0</v>
      </c>
      <c r="E145" s="53">
        <v>3.0</v>
      </c>
      <c r="F145" s="14" t="s">
        <v>1725</v>
      </c>
      <c r="G145" s="137" t="s">
        <v>1726</v>
      </c>
      <c r="H145" s="58" t="s">
        <v>1727</v>
      </c>
      <c r="I145" s="14" t="s">
        <v>90</v>
      </c>
      <c r="J145" s="14" t="s">
        <v>305</v>
      </c>
      <c r="K145" s="14">
        <v>1.0</v>
      </c>
      <c r="M145" s="14" t="s">
        <v>30</v>
      </c>
      <c r="N145" s="66">
        <v>100000.0</v>
      </c>
      <c r="O145" s="19">
        <v>0.0</v>
      </c>
      <c r="P145" s="19">
        <f t="shared" si="16"/>
        <v>50000</v>
      </c>
      <c r="Q145" s="33">
        <f t="shared" si="17"/>
        <v>30000</v>
      </c>
      <c r="R145" s="33">
        <f t="shared" si="18"/>
        <v>20000</v>
      </c>
      <c r="S145" s="19" t="str">
        <f>R145*RIGHT(Closing!Q$1,3)</f>
        <v>#VALUE!</v>
      </c>
      <c r="X145" s="55"/>
      <c r="Y145" s="55"/>
      <c r="Z145" s="55"/>
      <c r="AA145" s="56"/>
      <c r="AB145" s="23"/>
      <c r="AC145" s="53"/>
      <c r="AH145" s="59"/>
      <c r="AI145" s="60"/>
      <c r="AJ145" s="60"/>
      <c r="AK145" s="60"/>
      <c r="AL145" s="60"/>
      <c r="AM145" s="60"/>
      <c r="AN145" s="60"/>
      <c r="AO145" s="60"/>
      <c r="AP145" s="60"/>
      <c r="AQ145" s="60"/>
    </row>
    <row r="146" ht="15.75" customHeight="1">
      <c r="A146" s="14" t="s">
        <v>20</v>
      </c>
      <c r="B146" s="217">
        <v>44851.0</v>
      </c>
      <c r="C146" s="31" t="s">
        <v>1728</v>
      </c>
      <c r="D146" s="107">
        <v>44578.0</v>
      </c>
      <c r="E146" s="53"/>
      <c r="F146" s="14" t="s">
        <v>1729</v>
      </c>
      <c r="G146" s="218">
        <v>6.28123812812E11</v>
      </c>
      <c r="I146" s="14" t="s">
        <v>498</v>
      </c>
      <c r="J146" s="218" t="s">
        <v>1730</v>
      </c>
      <c r="M146" s="14" t="s">
        <v>32</v>
      </c>
      <c r="N146" s="169">
        <v>1990000.0</v>
      </c>
    </row>
    <row r="147" ht="15.75" customHeight="1">
      <c r="A147" s="14" t="s">
        <v>21</v>
      </c>
      <c r="B147" s="15">
        <v>44847.0</v>
      </c>
      <c r="C147" s="17" t="s">
        <v>1731</v>
      </c>
      <c r="D147" s="50">
        <v>43525.0</v>
      </c>
      <c r="E147" s="29"/>
      <c r="F147" s="21" t="s">
        <v>101</v>
      </c>
      <c r="G147" s="26">
        <v>6.281314986015E12</v>
      </c>
      <c r="H147" s="58" t="s">
        <v>1697</v>
      </c>
      <c r="I147" s="21"/>
      <c r="J147" s="21" t="s">
        <v>1732</v>
      </c>
      <c r="K147" s="21">
        <v>1.0</v>
      </c>
      <c r="L147" s="21"/>
      <c r="M147" s="21" t="s">
        <v>31</v>
      </c>
      <c r="N147" s="169">
        <v>300000.0</v>
      </c>
      <c r="V147" s="14" t="s">
        <v>1699</v>
      </c>
    </row>
    <row r="148" ht="15.75" customHeight="1">
      <c r="A148" s="14" t="s">
        <v>20</v>
      </c>
      <c r="B148" s="217">
        <v>44853.0</v>
      </c>
      <c r="C148" s="31" t="s">
        <v>1733</v>
      </c>
      <c r="D148" s="107">
        <v>44823.0</v>
      </c>
      <c r="E148" s="53"/>
      <c r="F148" s="14" t="s">
        <v>1734</v>
      </c>
      <c r="G148" s="218">
        <v>6.28788305781E12</v>
      </c>
      <c r="H148" s="218" t="s">
        <v>1735</v>
      </c>
      <c r="J148" s="218" t="s">
        <v>1736</v>
      </c>
      <c r="K148" s="14">
        <v>4.0</v>
      </c>
      <c r="M148" s="14" t="s">
        <v>32</v>
      </c>
      <c r="N148" s="169">
        <v>2840000.0</v>
      </c>
    </row>
    <row r="149" ht="15.75" customHeight="1">
      <c r="A149" s="14" t="s">
        <v>21</v>
      </c>
      <c r="B149" s="15">
        <v>44844.0</v>
      </c>
      <c r="C149" s="17" t="s">
        <v>1737</v>
      </c>
      <c r="D149" s="64">
        <v>44448.0</v>
      </c>
      <c r="E149" s="53">
        <v>2.0</v>
      </c>
      <c r="F149" s="21" t="s">
        <v>1738</v>
      </c>
      <c r="G149" s="26" t="s">
        <v>1739</v>
      </c>
      <c r="H149" s="31" t="s">
        <v>1740</v>
      </c>
      <c r="I149" s="14"/>
      <c r="J149" s="14" t="s">
        <v>1741</v>
      </c>
      <c r="K149" s="14">
        <v>5.0</v>
      </c>
      <c r="M149" s="14" t="s">
        <v>30</v>
      </c>
      <c r="N149" s="66">
        <v>350000.0</v>
      </c>
      <c r="O149" s="19">
        <v>0.0</v>
      </c>
      <c r="P149" s="19">
        <f t="shared" ref="P149:P154" si="19">(N149-O149)*50/100</f>
        <v>175000</v>
      </c>
      <c r="Q149" s="33">
        <f t="shared" ref="Q149:Q154" si="20">N149*30/100</f>
        <v>105000</v>
      </c>
      <c r="R149" s="33">
        <f t="shared" ref="R149:R154" si="21">N149-O149-P149-Q149</f>
        <v>70000</v>
      </c>
      <c r="S149" s="19" t="str">
        <f>R149*RIGHT(Closing!Q$1,3)</f>
        <v>#VALUE!</v>
      </c>
      <c r="X149" s="55"/>
      <c r="Y149" s="55"/>
      <c r="Z149" s="55"/>
      <c r="AA149" s="56"/>
      <c r="AB149" s="23"/>
      <c r="AC149" s="53"/>
      <c r="AG149" s="59"/>
      <c r="AH149" s="60"/>
      <c r="AI149" s="60"/>
      <c r="AJ149" s="60"/>
    </row>
    <row r="150" ht="15.75" customHeight="1">
      <c r="A150" s="14" t="s">
        <v>21</v>
      </c>
      <c r="B150" s="15">
        <v>44847.0</v>
      </c>
      <c r="C150" s="17" t="s">
        <v>1742</v>
      </c>
      <c r="D150" s="64">
        <v>44509.0</v>
      </c>
      <c r="E150" s="53">
        <v>5.0</v>
      </c>
      <c r="F150" s="14" t="s">
        <v>1743</v>
      </c>
      <c r="G150" s="14">
        <v>8.8299748776E10</v>
      </c>
      <c r="H150" s="17" t="s">
        <v>1744</v>
      </c>
      <c r="I150" s="14" t="s">
        <v>90</v>
      </c>
      <c r="J150" s="14" t="s">
        <v>1745</v>
      </c>
      <c r="K150" s="14">
        <v>1.0</v>
      </c>
      <c r="M150" s="14" t="s">
        <v>30</v>
      </c>
      <c r="N150" s="66">
        <v>650000.0</v>
      </c>
      <c r="O150" s="19">
        <v>0.0</v>
      </c>
      <c r="P150" s="19">
        <f t="shared" si="19"/>
        <v>325000</v>
      </c>
      <c r="Q150" s="33">
        <f t="shared" si="20"/>
        <v>195000</v>
      </c>
      <c r="R150" s="33">
        <f t="shared" si="21"/>
        <v>130000</v>
      </c>
      <c r="S150" s="19" t="str">
        <f>R150*RIGHT(Closing!Q$1,3)</f>
        <v>#VALUE!</v>
      </c>
      <c r="X150" s="55"/>
      <c r="Y150" s="55"/>
      <c r="Z150" s="55"/>
      <c r="AA150" s="56"/>
      <c r="AB150" s="23"/>
      <c r="AC150" s="53"/>
      <c r="AG150" s="59"/>
      <c r="AH150" s="60"/>
      <c r="AI150" s="60"/>
      <c r="AJ150" s="60"/>
    </row>
    <row r="151" ht="15.75" customHeight="1">
      <c r="A151" s="21" t="s">
        <v>21</v>
      </c>
      <c r="B151" s="15">
        <v>44847.0</v>
      </c>
      <c r="C151" s="17" t="s">
        <v>1746</v>
      </c>
      <c r="D151" s="29"/>
      <c r="E151" s="29">
        <v>2.0</v>
      </c>
      <c r="F151" s="21" t="s">
        <v>1747</v>
      </c>
      <c r="G151" s="26">
        <v>8.1376280594E10</v>
      </c>
      <c r="H151" s="31" t="s">
        <v>1748</v>
      </c>
      <c r="I151" s="21"/>
      <c r="J151" s="21" t="s">
        <v>1749</v>
      </c>
      <c r="K151" s="21">
        <v>1.0</v>
      </c>
      <c r="L151" s="21"/>
      <c r="M151" s="21" t="s">
        <v>30</v>
      </c>
      <c r="N151" s="19">
        <v>300000.0</v>
      </c>
      <c r="O151" s="19">
        <v>0.0</v>
      </c>
      <c r="P151" s="19">
        <f t="shared" si="19"/>
        <v>150000</v>
      </c>
      <c r="Q151" s="33">
        <f t="shared" si="20"/>
        <v>90000</v>
      </c>
      <c r="R151" s="33">
        <f t="shared" si="21"/>
        <v>60000</v>
      </c>
      <c r="S151" s="19" t="str">
        <f>R151*RIGHT(Closing!Q$1,3)</f>
        <v>#VALUE!</v>
      </c>
      <c r="X151" s="55"/>
      <c r="Y151" s="55"/>
      <c r="Z151" s="55"/>
      <c r="AA151" s="56"/>
      <c r="AB151" s="23"/>
      <c r="AC151" s="53"/>
      <c r="AG151" s="59"/>
      <c r="AH151" s="60"/>
      <c r="AI151" s="60"/>
      <c r="AJ151" s="60"/>
    </row>
    <row r="152" ht="15.75" customHeight="1">
      <c r="A152" s="21" t="s">
        <v>21</v>
      </c>
      <c r="B152" s="15">
        <v>44855.0</v>
      </c>
      <c r="C152" s="17" t="s">
        <v>1750</v>
      </c>
      <c r="D152" s="61">
        <v>44114.0</v>
      </c>
      <c r="E152" s="29">
        <v>4.0</v>
      </c>
      <c r="F152" s="21" t="s">
        <v>1717</v>
      </c>
      <c r="G152" s="26">
        <v>8.1933056727E10</v>
      </c>
      <c r="H152" s="31" t="s">
        <v>1718</v>
      </c>
      <c r="I152" s="21" t="s">
        <v>47</v>
      </c>
      <c r="J152" s="21" t="s">
        <v>1751</v>
      </c>
      <c r="K152" s="21">
        <v>2.0</v>
      </c>
      <c r="L152" s="21"/>
      <c r="M152" s="21" t="s">
        <v>30</v>
      </c>
      <c r="N152" s="19">
        <v>190000.0</v>
      </c>
      <c r="O152" s="19">
        <f>10*N152/100</f>
        <v>19000</v>
      </c>
      <c r="P152" s="19">
        <f t="shared" si="19"/>
        <v>85500</v>
      </c>
      <c r="Q152" s="33">
        <f t="shared" si="20"/>
        <v>57000</v>
      </c>
      <c r="R152" s="33">
        <f t="shared" si="21"/>
        <v>28500</v>
      </c>
      <c r="S152" s="19" t="str">
        <f>R152*RIGHT(Closing!Q$1,3)</f>
        <v>#VALUE!</v>
      </c>
      <c r="X152" s="55"/>
      <c r="Y152" s="55"/>
      <c r="Z152" s="55"/>
      <c r="AA152" s="56"/>
      <c r="AB152" s="23"/>
      <c r="AC152" s="53"/>
      <c r="AG152" s="59"/>
      <c r="AH152" s="60"/>
      <c r="AI152" s="60"/>
      <c r="AJ152" s="60"/>
    </row>
    <row r="153" ht="15.75" customHeight="1">
      <c r="A153" s="21" t="s">
        <v>21</v>
      </c>
      <c r="B153" s="15"/>
      <c r="C153" s="17" t="s">
        <v>1752</v>
      </c>
      <c r="D153" s="29" t="s">
        <v>1753</v>
      </c>
      <c r="E153" s="29">
        <v>1.0</v>
      </c>
      <c r="F153" s="21"/>
      <c r="G153" s="219">
        <v>8.1250144445E10</v>
      </c>
      <c r="H153" s="72" t="s">
        <v>1754</v>
      </c>
      <c r="I153" s="21" t="s">
        <v>419</v>
      </c>
      <c r="J153" s="21" t="s">
        <v>1478</v>
      </c>
      <c r="K153" s="21"/>
      <c r="L153" s="21" t="s">
        <v>1755</v>
      </c>
      <c r="M153" s="21" t="s">
        <v>26</v>
      </c>
      <c r="N153" s="19">
        <v>300000.0</v>
      </c>
      <c r="O153" s="19">
        <f>20/100*N153</f>
        <v>60000</v>
      </c>
      <c r="P153" s="19">
        <f t="shared" si="19"/>
        <v>120000</v>
      </c>
      <c r="Q153" s="33">
        <f t="shared" si="20"/>
        <v>90000</v>
      </c>
      <c r="R153" s="33">
        <f t="shared" si="21"/>
        <v>30000</v>
      </c>
      <c r="S153" s="19" t="str">
        <f>R153*RIGHT(Closing!Q$1,3)</f>
        <v>#VALUE!</v>
      </c>
      <c r="X153" s="55"/>
      <c r="Y153" s="55"/>
      <c r="Z153" s="55"/>
      <c r="AA153" s="56"/>
      <c r="AB153" s="23"/>
      <c r="AC153" s="53"/>
      <c r="AG153" s="59"/>
      <c r="AH153" s="60"/>
      <c r="AI153" s="60"/>
      <c r="AJ153" s="60"/>
    </row>
    <row r="154" ht="15.75" customHeight="1">
      <c r="A154" s="26" t="s">
        <v>21</v>
      </c>
      <c r="B154" s="15">
        <v>44879.0</v>
      </c>
      <c r="C154" s="17" t="s">
        <v>846</v>
      </c>
      <c r="D154" s="29"/>
      <c r="E154" s="29">
        <v>2.0</v>
      </c>
      <c r="F154" s="21" t="s">
        <v>1756</v>
      </c>
      <c r="G154" s="199" t="s">
        <v>1757</v>
      </c>
      <c r="H154" s="31"/>
      <c r="I154" s="21" t="s">
        <v>47</v>
      </c>
      <c r="J154" s="32"/>
      <c r="K154" s="21"/>
      <c r="L154" s="21"/>
      <c r="M154" s="21" t="s">
        <v>26</v>
      </c>
      <c r="N154" s="19">
        <v>150000.0</v>
      </c>
      <c r="O154" s="19">
        <v>0.0</v>
      </c>
      <c r="P154" s="19">
        <f t="shared" si="19"/>
        <v>75000</v>
      </c>
      <c r="Q154" s="33">
        <f t="shared" si="20"/>
        <v>45000</v>
      </c>
      <c r="R154" s="19">
        <f t="shared" si="21"/>
        <v>30000</v>
      </c>
      <c r="S154" s="19">
        <f>R154*RIGHT(S$1,3)</f>
        <v>12000</v>
      </c>
      <c r="AA154" s="36">
        <f t="shared" ref="AA154:AB154" si="22">sum(AA149:AA151)</f>
        <v>0</v>
      </c>
      <c r="AB154" s="36">
        <f t="shared" si="22"/>
        <v>0</v>
      </c>
      <c r="AC154" s="37" t="str">
        <f>(AB154/(AA154+AB154) )</f>
        <v>#DIV/0!</v>
      </c>
      <c r="AG154" s="46"/>
    </row>
    <row r="155" ht="15.75" customHeight="1">
      <c r="B155" s="220"/>
      <c r="C155" s="31"/>
      <c r="D155" s="106"/>
      <c r="E155" s="53"/>
      <c r="G155" s="221"/>
      <c r="H155" s="218"/>
      <c r="J155" s="218"/>
      <c r="N155" s="169"/>
    </row>
    <row r="156" ht="15.75" customHeight="1">
      <c r="A156" s="14" t="s">
        <v>21</v>
      </c>
      <c r="B156" s="15">
        <v>44870.0</v>
      </c>
      <c r="C156" s="17" t="s">
        <v>1758</v>
      </c>
      <c r="D156" s="64">
        <v>44296.0</v>
      </c>
      <c r="E156" s="53">
        <v>2.0</v>
      </c>
      <c r="F156" s="14" t="s">
        <v>1759</v>
      </c>
      <c r="G156" s="221">
        <v>8.7761290829E10</v>
      </c>
      <c r="H156" s="58" t="s">
        <v>1760</v>
      </c>
      <c r="I156" s="14" t="s">
        <v>1761</v>
      </c>
      <c r="J156" s="14" t="s">
        <v>283</v>
      </c>
      <c r="K156" s="14">
        <v>1.0</v>
      </c>
      <c r="M156" s="14" t="s">
        <v>30</v>
      </c>
      <c r="N156" s="66">
        <v>300000.0</v>
      </c>
      <c r="O156" s="19">
        <v>0.0</v>
      </c>
      <c r="P156" s="19">
        <f t="shared" ref="P156:P158" si="23">(N156-O156)*50/100</f>
        <v>150000</v>
      </c>
      <c r="Q156" s="33">
        <f t="shared" ref="Q156:Q158" si="24">N156*30/100</f>
        <v>90000</v>
      </c>
      <c r="R156" s="33">
        <f t="shared" ref="R156:R158" si="25">N156-O156-P156-Q156</f>
        <v>60000</v>
      </c>
      <c r="S156" s="19" t="str">
        <f>R156*RIGHT(Closing!Q$1,3)</f>
        <v>#VALUE!</v>
      </c>
      <c r="X156" s="55"/>
      <c r="Y156" s="55"/>
      <c r="Z156" s="55"/>
      <c r="AA156" s="56"/>
      <c r="AB156" s="23"/>
      <c r="AC156" s="53"/>
      <c r="AG156" s="59"/>
      <c r="AH156" s="60"/>
      <c r="AI156" s="60"/>
      <c r="AJ156" s="60"/>
    </row>
    <row r="157" ht="15.75" customHeight="1">
      <c r="A157" s="14" t="s">
        <v>21</v>
      </c>
      <c r="B157" s="15">
        <v>44871.0</v>
      </c>
      <c r="C157" s="17" t="s">
        <v>1762</v>
      </c>
      <c r="D157" s="64">
        <v>44357.0</v>
      </c>
      <c r="E157" s="53">
        <v>4.0</v>
      </c>
      <c r="F157" s="14" t="s">
        <v>1763</v>
      </c>
      <c r="G157" s="137">
        <v>8.1218120924E10</v>
      </c>
      <c r="H157" s="31" t="s">
        <v>1764</v>
      </c>
      <c r="I157" s="14" t="s">
        <v>1765</v>
      </c>
      <c r="J157" s="14" t="s">
        <v>283</v>
      </c>
      <c r="K157" s="14">
        <v>1.0</v>
      </c>
      <c r="M157" s="14" t="s">
        <v>30</v>
      </c>
      <c r="N157" s="66">
        <v>300000.0</v>
      </c>
      <c r="O157" s="19">
        <v>0.0</v>
      </c>
      <c r="P157" s="19">
        <f t="shared" si="23"/>
        <v>150000</v>
      </c>
      <c r="Q157" s="33">
        <f t="shared" si="24"/>
        <v>90000</v>
      </c>
      <c r="R157" s="33">
        <f t="shared" si="25"/>
        <v>60000</v>
      </c>
      <c r="S157" s="19" t="str">
        <f>R157*RIGHT(Closing!Q$1,3)</f>
        <v>#VALUE!</v>
      </c>
      <c r="X157" s="55"/>
      <c r="Y157" s="55"/>
      <c r="Z157" s="55"/>
      <c r="AA157" s="56"/>
      <c r="AB157" s="23"/>
      <c r="AC157" s="53"/>
      <c r="AG157" s="59"/>
      <c r="AH157" s="60"/>
      <c r="AI157" s="60"/>
      <c r="AJ157" s="60"/>
    </row>
    <row r="158" ht="15.75" customHeight="1">
      <c r="A158" s="14" t="s">
        <v>21</v>
      </c>
      <c r="B158" s="15">
        <v>44886.0</v>
      </c>
      <c r="C158" s="17" t="s">
        <v>1766</v>
      </c>
      <c r="D158" s="53" t="s">
        <v>1767</v>
      </c>
      <c r="E158" s="53">
        <v>5.0</v>
      </c>
      <c r="F158" s="14" t="s">
        <v>1768</v>
      </c>
      <c r="G158" s="137">
        <v>8.1211639931E10</v>
      </c>
      <c r="H158" s="31" t="s">
        <v>1769</v>
      </c>
      <c r="I158" s="14" t="s">
        <v>1242</v>
      </c>
      <c r="J158" s="14" t="s">
        <v>1770</v>
      </c>
      <c r="K158" s="14">
        <v>1.0</v>
      </c>
      <c r="M158" s="14" t="s">
        <v>32</v>
      </c>
      <c r="N158" s="66">
        <v>500000.0</v>
      </c>
      <c r="O158" s="19">
        <v>0.0</v>
      </c>
      <c r="P158" s="19">
        <f t="shared" si="23"/>
        <v>250000</v>
      </c>
      <c r="Q158" s="33">
        <f t="shared" si="24"/>
        <v>150000</v>
      </c>
      <c r="R158" s="33">
        <f t="shared" si="25"/>
        <v>100000</v>
      </c>
      <c r="S158" s="19" t="str">
        <f>R158*RIGHT(Closing!Q$1,3)</f>
        <v>#VALUE!</v>
      </c>
      <c r="X158" s="55"/>
      <c r="Y158" s="55"/>
      <c r="Z158" s="55"/>
      <c r="AA158" s="56"/>
      <c r="AB158" s="23"/>
      <c r="AC158" s="53"/>
      <c r="AG158" s="59"/>
      <c r="AH158" s="60"/>
      <c r="AI158" s="60"/>
      <c r="AJ158" s="60"/>
    </row>
    <row r="159" ht="15.75" customHeight="1">
      <c r="A159" s="14" t="s">
        <v>21</v>
      </c>
      <c r="B159" s="15">
        <v>44916.0</v>
      </c>
      <c r="C159" s="79" t="s">
        <v>1771</v>
      </c>
      <c r="D159" s="29" t="s">
        <v>1772</v>
      </c>
      <c r="E159" s="29">
        <v>2.0</v>
      </c>
      <c r="F159" s="26" t="s">
        <v>1773</v>
      </c>
      <c r="G159" s="26">
        <v>6.281809866777E12</v>
      </c>
      <c r="H159" s="67" t="s">
        <v>1774</v>
      </c>
      <c r="I159" s="21" t="s">
        <v>316</v>
      </c>
      <c r="J159" s="21" t="s">
        <v>1775</v>
      </c>
      <c r="K159" s="21">
        <v>1.0</v>
      </c>
      <c r="L159" s="21"/>
      <c r="M159" s="21" t="s">
        <v>31</v>
      </c>
      <c r="N159" s="169">
        <v>400000.0</v>
      </c>
      <c r="V159" s="14" t="s">
        <v>1776</v>
      </c>
    </row>
    <row r="160" ht="15.75" customHeight="1">
      <c r="A160" s="14" t="s">
        <v>21</v>
      </c>
      <c r="B160" s="15">
        <v>44916.0</v>
      </c>
      <c r="C160" s="17" t="s">
        <v>1777</v>
      </c>
      <c r="D160" s="53" t="s">
        <v>1778</v>
      </c>
      <c r="E160" s="53">
        <v>3.0</v>
      </c>
      <c r="F160" s="14" t="s">
        <v>1779</v>
      </c>
      <c r="G160" s="222">
        <v>8.1384612877E10</v>
      </c>
      <c r="H160" s="118" t="s">
        <v>1780</v>
      </c>
      <c r="I160" s="14" t="s">
        <v>316</v>
      </c>
      <c r="J160" s="14" t="s">
        <v>1781</v>
      </c>
      <c r="K160" s="14">
        <v>1.0</v>
      </c>
      <c r="M160" s="14" t="s">
        <v>31</v>
      </c>
      <c r="N160" s="169">
        <v>400000.0</v>
      </c>
      <c r="V160" s="14" t="s">
        <v>1782</v>
      </c>
    </row>
    <row r="161" ht="15.75" customHeight="1">
      <c r="A161" s="14" t="s">
        <v>21</v>
      </c>
      <c r="B161" s="15">
        <v>45125.0</v>
      </c>
      <c r="C161" s="17" t="s">
        <v>1783</v>
      </c>
      <c r="D161" s="53" t="s">
        <v>1784</v>
      </c>
      <c r="E161" s="53">
        <v>3.0</v>
      </c>
      <c r="F161" s="14" t="s">
        <v>1785</v>
      </c>
      <c r="G161" s="137">
        <v>6.281259238073E12</v>
      </c>
      <c r="H161" s="58" t="s">
        <v>1786</v>
      </c>
      <c r="I161" s="14" t="s">
        <v>345</v>
      </c>
      <c r="J161" s="14" t="s">
        <v>1787</v>
      </c>
      <c r="K161" s="14">
        <v>1.0</v>
      </c>
      <c r="M161" s="14" t="s">
        <v>31</v>
      </c>
      <c r="N161" s="169">
        <v>300000.0</v>
      </c>
      <c r="V161" s="14" t="s">
        <v>1788</v>
      </c>
    </row>
    <row r="162" ht="15.75" customHeight="1">
      <c r="A162" s="26" t="s">
        <v>21</v>
      </c>
      <c r="B162" s="15">
        <v>44905.0</v>
      </c>
      <c r="C162" s="17" t="s">
        <v>1789</v>
      </c>
      <c r="D162" s="50">
        <v>44112.0</v>
      </c>
      <c r="E162" s="29">
        <v>5.0</v>
      </c>
      <c r="F162" s="21" t="s">
        <v>1790</v>
      </c>
      <c r="G162" s="26" t="s">
        <v>1791</v>
      </c>
      <c r="H162" s="31" t="s">
        <v>1792</v>
      </c>
      <c r="I162" s="21" t="s">
        <v>61</v>
      </c>
      <c r="J162" s="21" t="s">
        <v>283</v>
      </c>
      <c r="K162" s="21">
        <v>1.0</v>
      </c>
      <c r="L162" s="21"/>
      <c r="M162" s="21" t="s">
        <v>30</v>
      </c>
      <c r="N162" s="19">
        <v>300000.0</v>
      </c>
      <c r="O162" s="19">
        <v>0.0</v>
      </c>
      <c r="P162" s="19">
        <f>(N162-O162)*50/100</f>
        <v>150000</v>
      </c>
      <c r="Q162" s="33">
        <f>N162*30/100</f>
        <v>90000</v>
      </c>
      <c r="R162" s="33">
        <f>N162-O162-P162-Q162</f>
        <v>60000</v>
      </c>
      <c r="S162" s="19" t="str">
        <f>R162*RIGHT(Closing!Q$1,3)</f>
        <v>#VALUE!</v>
      </c>
      <c r="X162" s="55"/>
      <c r="Y162" s="55"/>
      <c r="Z162" s="55"/>
      <c r="AA162" s="56"/>
      <c r="AB162" s="23"/>
      <c r="AC162" s="53"/>
      <c r="AG162" s="59"/>
      <c r="AH162" s="60"/>
      <c r="AI162" s="60"/>
      <c r="AJ162" s="60"/>
    </row>
    <row r="163" ht="15.75" customHeight="1">
      <c r="A163" s="14" t="s">
        <v>21</v>
      </c>
      <c r="B163" s="125">
        <v>44938.0</v>
      </c>
      <c r="C163" s="17" t="s">
        <v>1793</v>
      </c>
      <c r="D163" s="177">
        <v>44512.0</v>
      </c>
      <c r="E163" s="53">
        <v>2.0</v>
      </c>
      <c r="F163" s="14" t="s">
        <v>1794</v>
      </c>
      <c r="G163" s="222">
        <v>8.1806128877E10</v>
      </c>
      <c r="H163" s="118" t="s">
        <v>576</v>
      </c>
      <c r="I163" s="14" t="s">
        <v>316</v>
      </c>
      <c r="J163" s="14" t="s">
        <v>1795</v>
      </c>
      <c r="K163" s="14">
        <v>1.0</v>
      </c>
      <c r="M163" s="14" t="s">
        <v>31</v>
      </c>
      <c r="N163" s="169">
        <v>600000.0</v>
      </c>
      <c r="V163" s="14" t="s">
        <v>1782</v>
      </c>
    </row>
    <row r="164" ht="15.75" customHeight="1">
      <c r="A164" s="95" t="s">
        <v>20</v>
      </c>
      <c r="B164" s="96"/>
      <c r="C164" s="85" t="s">
        <v>1796</v>
      </c>
      <c r="D164" s="98" t="s">
        <v>1797</v>
      </c>
      <c r="E164" s="99">
        <v>6.0</v>
      </c>
      <c r="F164" s="100" t="s">
        <v>424</v>
      </c>
      <c r="G164" s="100" t="s">
        <v>409</v>
      </c>
      <c r="H164" s="82" t="s">
        <v>410</v>
      </c>
      <c r="I164" s="100"/>
      <c r="J164" s="100" t="s">
        <v>1798</v>
      </c>
      <c r="K164" s="100"/>
      <c r="L164" s="100"/>
      <c r="M164" s="100" t="s">
        <v>30</v>
      </c>
      <c r="N164" s="174">
        <v>2690000.0</v>
      </c>
      <c r="O164" s="103">
        <v>0.0</v>
      </c>
      <c r="P164" s="103">
        <f>(N164-O164)*50/100</f>
        <v>1345000</v>
      </c>
      <c r="Q164" s="223">
        <v>900000.0</v>
      </c>
      <c r="R164" s="103">
        <f>N164-O164-P164-Q164</f>
        <v>445000</v>
      </c>
      <c r="S164" s="103" t="str">
        <f>R164*RIGHT(Closing!Q$1,3)</f>
        <v>#VALUE!</v>
      </c>
      <c r="T164" s="100"/>
      <c r="U164" s="100"/>
      <c r="V164" s="100"/>
      <c r="W164" s="100"/>
      <c r="X164" s="104"/>
      <c r="Y164" s="104"/>
      <c r="Z164" s="104"/>
      <c r="AA164" s="100"/>
      <c r="AB164" s="100"/>
      <c r="AC164" s="100"/>
      <c r="AD164" s="100"/>
      <c r="AE164" s="100"/>
      <c r="AF164" s="100"/>
      <c r="AG164" s="105"/>
      <c r="AH164" s="105"/>
      <c r="AI164" s="105"/>
      <c r="AJ164" s="105"/>
    </row>
    <row r="165" ht="15.75" customHeight="1">
      <c r="A165" s="14" t="s">
        <v>21</v>
      </c>
      <c r="B165" s="15">
        <v>44956.0</v>
      </c>
      <c r="C165" s="31" t="s">
        <v>1799</v>
      </c>
      <c r="D165" s="53" t="s">
        <v>1778</v>
      </c>
      <c r="E165" s="53">
        <v>3.0</v>
      </c>
      <c r="F165" s="14" t="s">
        <v>1779</v>
      </c>
      <c r="G165" s="222">
        <v>8.1384612877E10</v>
      </c>
      <c r="H165" s="118" t="s">
        <v>1780</v>
      </c>
      <c r="I165" s="14" t="s">
        <v>316</v>
      </c>
      <c r="J165" s="14" t="s">
        <v>1781</v>
      </c>
      <c r="K165" s="14">
        <v>1.0</v>
      </c>
      <c r="M165" s="14" t="s">
        <v>31</v>
      </c>
      <c r="N165" s="169">
        <v>300000.0</v>
      </c>
      <c r="V165" s="14" t="s">
        <v>1782</v>
      </c>
    </row>
    <row r="166" ht="15.75" customHeight="1">
      <c r="A166" s="21" t="s">
        <v>20</v>
      </c>
      <c r="C166" s="31" t="s">
        <v>1800</v>
      </c>
      <c r="D166" s="50">
        <v>44260.0</v>
      </c>
      <c r="F166" s="21" t="s">
        <v>670</v>
      </c>
      <c r="G166" s="26">
        <v>8.1999215898E10</v>
      </c>
      <c r="I166" s="21" t="s">
        <v>310</v>
      </c>
      <c r="J166" s="21" t="s">
        <v>1801</v>
      </c>
      <c r="K166" s="21"/>
      <c r="M166" s="21" t="s">
        <v>30</v>
      </c>
      <c r="N166" s="169">
        <v>2190000.0</v>
      </c>
    </row>
    <row r="167" ht="15.75" customHeight="1">
      <c r="N167" s="66">
        <v>300000.0</v>
      </c>
      <c r="O167" s="19">
        <v>0.0</v>
      </c>
      <c r="P167" s="19">
        <f t="shared" ref="P167:P168" si="26">(N167-O167)*50/100</f>
        <v>150000</v>
      </c>
      <c r="Q167" s="33">
        <f t="shared" ref="Q167:Q168" si="27">N167*30/100</f>
        <v>90000</v>
      </c>
      <c r="R167" s="33">
        <f t="shared" ref="R167:R168" si="28">N167-O167-P167-Q167</f>
        <v>60000</v>
      </c>
      <c r="S167" s="19" t="str">
        <f>R167*RIGHT(Closing!Q$1,3)</f>
        <v>#VALUE!</v>
      </c>
      <c r="X167" s="55"/>
      <c r="Y167" s="55"/>
      <c r="Z167" s="55"/>
      <c r="AA167" s="56"/>
      <c r="AB167" s="23"/>
      <c r="AC167" s="53"/>
      <c r="AG167" s="59"/>
      <c r="AH167" s="60"/>
      <c r="AI167" s="60"/>
      <c r="AJ167" s="60"/>
    </row>
    <row r="168" ht="15.75" customHeight="1">
      <c r="A168" s="14" t="s">
        <v>21</v>
      </c>
      <c r="B168" s="15">
        <v>44982.0</v>
      </c>
      <c r="C168" s="31" t="s">
        <v>1802</v>
      </c>
      <c r="D168" s="53" t="s">
        <v>1803</v>
      </c>
      <c r="E168" s="53">
        <v>20.0</v>
      </c>
      <c r="F168" s="14" t="s">
        <v>254</v>
      </c>
      <c r="G168" s="137">
        <v>8.5228735252E10</v>
      </c>
      <c r="H168" s="31" t="s">
        <v>1804</v>
      </c>
      <c r="I168" s="14" t="s">
        <v>569</v>
      </c>
      <c r="J168" s="14" t="s">
        <v>1805</v>
      </c>
      <c r="K168" s="14">
        <v>1.0</v>
      </c>
      <c r="M168" s="14" t="s">
        <v>31</v>
      </c>
      <c r="N168" s="66">
        <v>500000.0</v>
      </c>
      <c r="O168" s="19">
        <v>0.0</v>
      </c>
      <c r="P168" s="19">
        <f t="shared" si="26"/>
        <v>250000</v>
      </c>
      <c r="Q168" s="33">
        <f t="shared" si="27"/>
        <v>150000</v>
      </c>
      <c r="R168" s="33">
        <f t="shared" si="28"/>
        <v>100000</v>
      </c>
      <c r="S168" s="19" t="str">
        <f>R168*RIGHT(Closing!Q$1,3)</f>
        <v>#VALUE!</v>
      </c>
      <c r="V168" s="14" t="s">
        <v>1806</v>
      </c>
      <c r="X168" s="55"/>
      <c r="Y168" s="55"/>
      <c r="Z168" s="55"/>
      <c r="AA168" s="56"/>
      <c r="AB168" s="23"/>
      <c r="AC168" s="53"/>
      <c r="AG168" s="59"/>
      <c r="AH168" s="60"/>
      <c r="AI168" s="60"/>
      <c r="AJ168" s="60"/>
    </row>
    <row r="169" ht="15.75" customHeight="1">
      <c r="A169" s="14" t="s">
        <v>21</v>
      </c>
      <c r="B169" s="15">
        <v>44994.0</v>
      </c>
      <c r="C169" s="31" t="s">
        <v>1807</v>
      </c>
      <c r="D169" s="64">
        <v>44775.0</v>
      </c>
      <c r="E169" s="53">
        <v>10.0</v>
      </c>
      <c r="F169" s="14" t="s">
        <v>1808</v>
      </c>
      <c r="G169" s="79">
        <v>8.780305953E10</v>
      </c>
      <c r="H169" s="120" t="s">
        <v>1809</v>
      </c>
      <c r="I169" s="14" t="s">
        <v>569</v>
      </c>
      <c r="J169" s="14" t="s">
        <v>283</v>
      </c>
      <c r="K169" s="14">
        <v>1.0</v>
      </c>
      <c r="M169" s="14" t="s">
        <v>32</v>
      </c>
      <c r="N169" s="169">
        <v>300000.0</v>
      </c>
    </row>
    <row r="170" ht="15.75" customHeight="1">
      <c r="A170" s="14" t="s">
        <v>21</v>
      </c>
      <c r="B170" s="125">
        <v>45003.0</v>
      </c>
      <c r="C170" s="31" t="s">
        <v>1810</v>
      </c>
      <c r="D170" s="53" t="s">
        <v>401</v>
      </c>
      <c r="E170" s="53">
        <v>5.0</v>
      </c>
      <c r="F170" s="14" t="s">
        <v>1785</v>
      </c>
      <c r="G170" s="79">
        <v>6.281259238073E12</v>
      </c>
      <c r="H170" s="58" t="s">
        <v>1786</v>
      </c>
      <c r="I170" s="14" t="s">
        <v>345</v>
      </c>
      <c r="J170" s="14" t="s">
        <v>1811</v>
      </c>
      <c r="K170" s="14">
        <v>1.0</v>
      </c>
      <c r="M170" s="14" t="s">
        <v>31</v>
      </c>
      <c r="N170" s="169">
        <v>300000.0</v>
      </c>
      <c r="V170" s="14" t="s">
        <v>1812</v>
      </c>
    </row>
    <row r="171" ht="15.75" customHeight="1">
      <c r="A171" s="14" t="s">
        <v>21</v>
      </c>
      <c r="B171" s="15">
        <v>44994.0</v>
      </c>
      <c r="C171" s="31" t="s">
        <v>1807</v>
      </c>
      <c r="D171" s="64">
        <v>44775.0</v>
      </c>
      <c r="E171" s="53">
        <v>10.0</v>
      </c>
      <c r="F171" s="14" t="s">
        <v>1808</v>
      </c>
      <c r="G171" s="79">
        <v>8.780305953E10</v>
      </c>
      <c r="H171" s="120" t="s">
        <v>1809</v>
      </c>
      <c r="I171" s="14" t="s">
        <v>569</v>
      </c>
      <c r="J171" s="14" t="s">
        <v>283</v>
      </c>
      <c r="K171" s="14">
        <v>1.0</v>
      </c>
      <c r="M171" s="14" t="s">
        <v>32</v>
      </c>
      <c r="N171" s="66">
        <v>300000.0</v>
      </c>
      <c r="O171" s="19">
        <v>0.0</v>
      </c>
      <c r="P171" s="19">
        <f t="shared" ref="P171:P172" si="29">(N171-O171)*50/100</f>
        <v>150000</v>
      </c>
      <c r="Q171" s="33">
        <f t="shared" ref="Q171:Q172" si="30">N171*30/100</f>
        <v>90000</v>
      </c>
      <c r="R171" s="33">
        <f t="shared" ref="R171:R172" si="31">N171-O171-P171-Q171</f>
        <v>60000</v>
      </c>
      <c r="S171" s="19" t="str">
        <f>R171*RIGHT(Closing!Q$1,3)</f>
        <v>#VALUE!</v>
      </c>
      <c r="X171" s="55"/>
      <c r="Y171" s="55"/>
      <c r="Z171" s="55"/>
      <c r="AA171" s="56"/>
      <c r="AB171" s="23"/>
      <c r="AC171" s="53"/>
      <c r="AG171" s="59"/>
      <c r="AH171" s="60"/>
      <c r="AI171" s="60"/>
      <c r="AJ171" s="60"/>
    </row>
    <row r="172" ht="15.75" customHeight="1">
      <c r="A172" s="21" t="s">
        <v>21</v>
      </c>
      <c r="B172" s="15">
        <v>44987.0</v>
      </c>
      <c r="C172" s="31" t="s">
        <v>1813</v>
      </c>
      <c r="D172" s="61">
        <v>44230.0</v>
      </c>
      <c r="E172" s="29">
        <v>2.0</v>
      </c>
      <c r="F172" s="21" t="s">
        <v>1814</v>
      </c>
      <c r="G172" s="30" t="s">
        <v>1815</v>
      </c>
      <c r="H172" s="31" t="s">
        <v>1816</v>
      </c>
      <c r="I172" s="21" t="s">
        <v>310</v>
      </c>
      <c r="J172" s="21" t="s">
        <v>1545</v>
      </c>
      <c r="K172" s="21">
        <v>1.0</v>
      </c>
      <c r="L172" s="21"/>
      <c r="M172" s="21" t="s">
        <v>30</v>
      </c>
      <c r="N172" s="19">
        <v>50000.0</v>
      </c>
      <c r="O172" s="19">
        <v>0.0</v>
      </c>
      <c r="P172" s="19">
        <f t="shared" si="29"/>
        <v>25000</v>
      </c>
      <c r="Q172" s="33">
        <f t="shared" si="30"/>
        <v>15000</v>
      </c>
      <c r="R172" s="33">
        <f t="shared" si="31"/>
        <v>10000</v>
      </c>
      <c r="S172" s="19" t="str">
        <f>R172*RIGHT(Closing!Q$1,3)</f>
        <v>#VALUE!</v>
      </c>
      <c r="X172" s="55"/>
      <c r="Y172" s="55"/>
      <c r="Z172" s="55"/>
      <c r="AA172" s="56"/>
      <c r="AB172" s="23"/>
      <c r="AC172" s="53"/>
      <c r="AG172" s="59"/>
      <c r="AH172" s="60"/>
      <c r="AI172" s="60"/>
      <c r="AJ172" s="60"/>
    </row>
    <row r="173" ht="15.75" customHeight="1">
      <c r="A173" s="14" t="s">
        <v>20</v>
      </c>
      <c r="B173" s="15">
        <v>45011.0</v>
      </c>
      <c r="C173" s="31" t="s">
        <v>1817</v>
      </c>
      <c r="D173" s="29" t="s">
        <v>1818</v>
      </c>
      <c r="E173" s="29">
        <v>7.0</v>
      </c>
      <c r="F173" s="26" t="s">
        <v>1819</v>
      </c>
      <c r="G173" s="30">
        <v>8.1251111666E10</v>
      </c>
      <c r="H173" s="31" t="s">
        <v>1820</v>
      </c>
      <c r="I173" s="21" t="s">
        <v>47</v>
      </c>
      <c r="J173" s="21" t="s">
        <v>1821</v>
      </c>
      <c r="K173" s="21">
        <v>3.0</v>
      </c>
      <c r="L173" s="21"/>
      <c r="M173" s="21" t="s">
        <v>31</v>
      </c>
      <c r="N173" s="169">
        <v>2890000.0</v>
      </c>
      <c r="V173" s="14" t="s">
        <v>1822</v>
      </c>
    </row>
    <row r="174" ht="15.75" customHeight="1">
      <c r="A174" s="14" t="s">
        <v>20</v>
      </c>
      <c r="B174" s="15">
        <v>45034.0</v>
      </c>
      <c r="C174" s="31" t="s">
        <v>1823</v>
      </c>
      <c r="D174" s="107">
        <v>44944.0</v>
      </c>
      <c r="E174" s="53">
        <v>2.0</v>
      </c>
      <c r="F174" s="14" t="s">
        <v>1824</v>
      </c>
      <c r="G174" s="79" t="s">
        <v>1825</v>
      </c>
      <c r="H174" s="123" t="s">
        <v>1826</v>
      </c>
      <c r="I174" s="14" t="s">
        <v>31</v>
      </c>
      <c r="J174" s="14" t="s">
        <v>1827</v>
      </c>
      <c r="M174" s="14" t="s">
        <v>31</v>
      </c>
      <c r="N174" s="169">
        <v>2140000.0</v>
      </c>
      <c r="V174" s="14" t="s">
        <v>1828</v>
      </c>
    </row>
    <row r="175" ht="15.75" customHeight="1">
      <c r="A175" s="100" t="s">
        <v>21</v>
      </c>
      <c r="B175" s="224">
        <v>45036.0</v>
      </c>
      <c r="C175" s="85" t="s">
        <v>1829</v>
      </c>
      <c r="D175" s="99" t="s">
        <v>1830</v>
      </c>
      <c r="E175" s="99">
        <v>2.0</v>
      </c>
      <c r="F175" s="100" t="s">
        <v>1831</v>
      </c>
      <c r="G175" s="100" t="s">
        <v>1832</v>
      </c>
      <c r="H175" s="211" t="s">
        <v>1833</v>
      </c>
      <c r="I175" s="100" t="s">
        <v>1834</v>
      </c>
      <c r="J175" s="100" t="s">
        <v>1835</v>
      </c>
      <c r="K175" s="212">
        <v>3.0</v>
      </c>
      <c r="L175" s="100"/>
      <c r="M175" s="100" t="s">
        <v>30</v>
      </c>
      <c r="N175" s="174">
        <v>150000.0</v>
      </c>
      <c r="O175" s="103">
        <v>0.0</v>
      </c>
      <c r="P175" s="103">
        <f t="shared" ref="P175:P176" si="32">(N175-O175)*50/100</f>
        <v>75000</v>
      </c>
      <c r="Q175" s="103">
        <f t="shared" ref="Q175:Q176" si="33">N175*30/100</f>
        <v>45000</v>
      </c>
      <c r="R175" s="103">
        <f t="shared" ref="R175:R176" si="34">N175-O175-P175-Q175</f>
        <v>30000</v>
      </c>
      <c r="S175" s="103">
        <f t="shared" ref="S175:S176" si="35">R175*RIGHT(S$1,3)</f>
        <v>12000</v>
      </c>
      <c r="T175" s="100"/>
      <c r="U175" s="100"/>
      <c r="V175" s="100"/>
      <c r="W175" s="100"/>
      <c r="X175" s="104"/>
      <c r="Y175" s="104"/>
      <c r="Z175" s="104"/>
      <c r="AA175" s="100"/>
      <c r="AB175" s="100"/>
      <c r="AC175" s="100"/>
      <c r="AD175" s="100"/>
      <c r="AE175" s="100"/>
      <c r="AF175" s="100"/>
      <c r="AG175" s="105"/>
      <c r="AH175" s="105"/>
      <c r="AI175" s="105"/>
      <c r="AJ175" s="105"/>
    </row>
    <row r="176" ht="15.75" customHeight="1">
      <c r="A176" s="100" t="s">
        <v>21</v>
      </c>
      <c r="B176" s="224">
        <v>45037.0</v>
      </c>
      <c r="C176" s="85" t="s">
        <v>1836</v>
      </c>
      <c r="D176" s="99" t="s">
        <v>1837</v>
      </c>
      <c r="E176" s="99">
        <v>5.0</v>
      </c>
      <c r="F176" s="100" t="s">
        <v>1838</v>
      </c>
      <c r="G176" s="100">
        <v>8.2122257908E10</v>
      </c>
      <c r="H176" s="82" t="s">
        <v>1839</v>
      </c>
      <c r="I176" s="100" t="s">
        <v>61</v>
      </c>
      <c r="J176" s="100" t="s">
        <v>1840</v>
      </c>
      <c r="K176" s="212">
        <v>1.0</v>
      </c>
      <c r="L176" s="100"/>
      <c r="M176" s="100" t="s">
        <v>32</v>
      </c>
      <c r="N176" s="174">
        <v>100000.0</v>
      </c>
      <c r="O176" s="103">
        <v>0.0</v>
      </c>
      <c r="P176" s="103">
        <f t="shared" si="32"/>
        <v>50000</v>
      </c>
      <c r="Q176" s="103">
        <f t="shared" si="33"/>
        <v>30000</v>
      </c>
      <c r="R176" s="103">
        <f t="shared" si="34"/>
        <v>20000</v>
      </c>
      <c r="S176" s="103">
        <f t="shared" si="35"/>
        <v>8000</v>
      </c>
      <c r="T176" s="100"/>
      <c r="U176" s="100"/>
      <c r="V176" s="100"/>
      <c r="W176" s="100"/>
      <c r="X176" s="104"/>
      <c r="Y176" s="104"/>
      <c r="Z176" s="104"/>
      <c r="AA176" s="100"/>
      <c r="AB176" s="100"/>
      <c r="AC176" s="100"/>
      <c r="AD176" s="100"/>
      <c r="AE176" s="100"/>
      <c r="AF176" s="100"/>
      <c r="AG176" s="105"/>
      <c r="AH176" s="105"/>
      <c r="AI176" s="105"/>
      <c r="AJ176" s="105"/>
    </row>
    <row r="177" ht="15.75" customHeight="1">
      <c r="A177" s="21"/>
      <c r="B177" s="15">
        <v>45024.0</v>
      </c>
      <c r="C177" s="31" t="s">
        <v>1841</v>
      </c>
      <c r="D177" s="64">
        <v>44745.0</v>
      </c>
      <c r="E177" s="53">
        <v>9.0</v>
      </c>
      <c r="F177" s="14" t="s">
        <v>1794</v>
      </c>
      <c r="G177" s="79" t="s">
        <v>1842</v>
      </c>
      <c r="H177" s="31" t="s">
        <v>1843</v>
      </c>
      <c r="I177" s="14" t="s">
        <v>1844</v>
      </c>
      <c r="J177" s="14" t="s">
        <v>1741</v>
      </c>
      <c r="K177" s="14">
        <v>1.0</v>
      </c>
      <c r="M177" s="14" t="s">
        <v>30</v>
      </c>
      <c r="N177" s="169">
        <v>350000.0</v>
      </c>
    </row>
    <row r="178" ht="15.75" customHeight="1">
      <c r="A178" s="21" t="s">
        <v>21</v>
      </c>
      <c r="B178" s="15">
        <v>45034.0</v>
      </c>
      <c r="C178" s="31" t="s">
        <v>1845</v>
      </c>
      <c r="D178" s="50">
        <v>44258.0</v>
      </c>
      <c r="E178" s="29">
        <v>3.0</v>
      </c>
      <c r="F178" s="21" t="s">
        <v>1846</v>
      </c>
      <c r="G178" s="30" t="s">
        <v>1847</v>
      </c>
      <c r="H178" s="72" t="s">
        <v>1848</v>
      </c>
      <c r="I178" s="21" t="s">
        <v>1849</v>
      </c>
      <c r="J178" s="21" t="s">
        <v>1850</v>
      </c>
      <c r="K178" s="21">
        <v>1.0</v>
      </c>
      <c r="L178" s="21"/>
      <c r="M178" s="21" t="s">
        <v>31</v>
      </c>
      <c r="N178" s="169">
        <v>300000.0</v>
      </c>
      <c r="V178" s="14" t="s">
        <v>1851</v>
      </c>
    </row>
    <row r="179" ht="15.75" customHeight="1">
      <c r="A179" s="14" t="s">
        <v>21</v>
      </c>
      <c r="B179" s="15">
        <v>45046.0</v>
      </c>
      <c r="C179" s="31" t="s">
        <v>1852</v>
      </c>
      <c r="D179" s="53" t="s">
        <v>1853</v>
      </c>
      <c r="E179" s="53">
        <v>2.0</v>
      </c>
      <c r="F179" s="14" t="s">
        <v>1831</v>
      </c>
      <c r="G179" s="79" t="s">
        <v>1832</v>
      </c>
      <c r="H179" s="58" t="s">
        <v>1833</v>
      </c>
      <c r="I179" s="14" t="s">
        <v>1834</v>
      </c>
      <c r="J179" s="14" t="s">
        <v>305</v>
      </c>
      <c r="K179" s="14">
        <v>3.0</v>
      </c>
      <c r="M179" s="14" t="s">
        <v>30</v>
      </c>
      <c r="N179" s="66">
        <v>100000.0</v>
      </c>
      <c r="O179" s="19">
        <v>0.0</v>
      </c>
      <c r="P179" s="19">
        <f>(N179-O179)*50/100</f>
        <v>50000</v>
      </c>
      <c r="Q179" s="33">
        <f>N179*30/100</f>
        <v>30000</v>
      </c>
      <c r="R179" s="33">
        <f>N179-O179-P179-Q179</f>
        <v>20000</v>
      </c>
      <c r="S179" s="19">
        <f>R179*RIGHT(S$1,3)</f>
        <v>8000</v>
      </c>
      <c r="X179" s="55"/>
      <c r="Y179" s="55"/>
      <c r="Z179" s="55"/>
      <c r="AA179" s="56"/>
      <c r="AB179" s="23"/>
      <c r="AC179" s="53"/>
      <c r="AG179" s="59"/>
      <c r="AH179" s="60"/>
      <c r="AI179" s="60"/>
      <c r="AJ179" s="60"/>
    </row>
    <row r="180" ht="15.75" customHeight="1">
      <c r="A180" s="26" t="s">
        <v>21</v>
      </c>
      <c r="B180" s="15">
        <v>45044.0</v>
      </c>
      <c r="C180" s="31" t="s">
        <v>682</v>
      </c>
      <c r="D180" s="29" t="s">
        <v>1854</v>
      </c>
      <c r="E180" s="29">
        <v>3.0</v>
      </c>
      <c r="F180" s="26" t="s">
        <v>683</v>
      </c>
      <c r="G180" s="30">
        <v>8.127901267E9</v>
      </c>
      <c r="H180" s="31" t="s">
        <v>684</v>
      </c>
      <c r="I180" s="21" t="s">
        <v>61</v>
      </c>
      <c r="J180" s="21" t="s">
        <v>1855</v>
      </c>
      <c r="K180" s="21">
        <v>2.0</v>
      </c>
      <c r="L180" s="21"/>
      <c r="M180" s="21" t="s">
        <v>31</v>
      </c>
      <c r="N180" s="169">
        <v>2450000.0</v>
      </c>
      <c r="V180" s="14" t="s">
        <v>1856</v>
      </c>
    </row>
    <row r="181" ht="15.75" customHeight="1">
      <c r="A181" s="14" t="s">
        <v>21</v>
      </c>
      <c r="B181" s="15">
        <v>45046.0</v>
      </c>
      <c r="C181" s="225" t="s">
        <v>1857</v>
      </c>
      <c r="D181" s="53" t="s">
        <v>1858</v>
      </c>
      <c r="E181" s="53">
        <v>5.0</v>
      </c>
      <c r="F181" s="14" t="s">
        <v>1859</v>
      </c>
      <c r="G181" s="79">
        <v>8.563755508E9</v>
      </c>
      <c r="H181" s="31" t="s">
        <v>1860</v>
      </c>
      <c r="J181" s="14" t="s">
        <v>564</v>
      </c>
      <c r="K181" s="14">
        <v>2.0</v>
      </c>
      <c r="M181" s="100" t="s">
        <v>32</v>
      </c>
      <c r="N181" s="169"/>
    </row>
    <row r="182" ht="15.75" customHeight="1">
      <c r="A182" s="14" t="s">
        <v>21</v>
      </c>
      <c r="B182" s="15">
        <v>45049.0</v>
      </c>
      <c r="C182" s="31" t="s">
        <v>1861</v>
      </c>
      <c r="D182" s="64">
        <v>44596.0</v>
      </c>
      <c r="E182" s="53">
        <v>2.0</v>
      </c>
      <c r="F182" s="14" t="s">
        <v>1862</v>
      </c>
      <c r="G182" s="79" t="s">
        <v>1863</v>
      </c>
      <c r="H182" s="118" t="s">
        <v>1864</v>
      </c>
      <c r="I182" s="14" t="s">
        <v>1865</v>
      </c>
      <c r="J182" s="14" t="s">
        <v>1866</v>
      </c>
      <c r="K182" s="14">
        <v>1.0</v>
      </c>
      <c r="M182" s="14" t="s">
        <v>31</v>
      </c>
      <c r="N182" s="169">
        <v>350000.0</v>
      </c>
      <c r="V182" s="14" t="s">
        <v>1867</v>
      </c>
    </row>
    <row r="183" ht="15.75" customHeight="1">
      <c r="A183" s="14" t="s">
        <v>21</v>
      </c>
      <c r="B183" s="15">
        <v>45062.0</v>
      </c>
      <c r="C183" s="72" t="s">
        <v>1868</v>
      </c>
      <c r="D183" s="53" t="s">
        <v>1869</v>
      </c>
      <c r="E183" s="53">
        <v>3.0</v>
      </c>
      <c r="F183" s="14" t="s">
        <v>1870</v>
      </c>
      <c r="G183" s="79" t="s">
        <v>1871</v>
      </c>
      <c r="H183" s="185" t="s">
        <v>1872</v>
      </c>
      <c r="I183" s="14" t="s">
        <v>569</v>
      </c>
      <c r="J183" s="14" t="s">
        <v>564</v>
      </c>
      <c r="K183" s="14">
        <v>5.0</v>
      </c>
      <c r="M183" s="14" t="s">
        <v>31</v>
      </c>
      <c r="N183" s="169">
        <v>300000.0</v>
      </c>
      <c r="V183" s="14" t="s">
        <v>1873</v>
      </c>
    </row>
    <row r="184" ht="15.75" customHeight="1">
      <c r="A184" s="14" t="s">
        <v>20</v>
      </c>
      <c r="B184" s="15">
        <v>45074.0</v>
      </c>
      <c r="C184" s="31" t="s">
        <v>1874</v>
      </c>
      <c r="D184" s="53" t="s">
        <v>1875</v>
      </c>
      <c r="E184" s="53">
        <v>20.0</v>
      </c>
      <c r="F184" s="14" t="s">
        <v>1876</v>
      </c>
      <c r="G184" s="79">
        <v>8.3872035632E10</v>
      </c>
      <c r="H184" s="31" t="s">
        <v>1877</v>
      </c>
      <c r="I184" s="14" t="s">
        <v>90</v>
      </c>
      <c r="J184" s="14" t="s">
        <v>1878</v>
      </c>
      <c r="K184" s="14">
        <v>4.0</v>
      </c>
      <c r="M184" s="14" t="s">
        <v>32</v>
      </c>
      <c r="N184" s="226">
        <v>4590000.0</v>
      </c>
      <c r="O184" s="19">
        <v>0.0</v>
      </c>
      <c r="P184" s="19">
        <f t="shared" ref="P184:P190" si="36">(N184-O184)*50/100</f>
        <v>2295000</v>
      </c>
      <c r="Q184" s="62">
        <v>900000.0</v>
      </c>
      <c r="R184" s="33">
        <f t="shared" ref="R184:R190" si="37">N184-O184-P184-Q184</f>
        <v>1395000</v>
      </c>
      <c r="S184" s="19" t="str">
        <f>R184*RIGHT(Closing!Q$1,3)</f>
        <v>#VALUE!</v>
      </c>
    </row>
    <row r="185" ht="15.75" customHeight="1">
      <c r="A185" s="14" t="s">
        <v>21</v>
      </c>
      <c r="B185" s="15">
        <v>45145.0</v>
      </c>
      <c r="C185" s="31" t="s">
        <v>1879</v>
      </c>
      <c r="D185" s="64">
        <v>44748.0</v>
      </c>
      <c r="E185" s="53">
        <v>20.0</v>
      </c>
      <c r="F185" s="14" t="s">
        <v>1880</v>
      </c>
      <c r="G185" s="79">
        <v>8.2299045873E10</v>
      </c>
      <c r="H185" s="31" t="s">
        <v>1881</v>
      </c>
      <c r="I185" s="14" t="s">
        <v>300</v>
      </c>
      <c r="J185" s="14" t="s">
        <v>1882</v>
      </c>
      <c r="M185" s="14" t="s">
        <v>32</v>
      </c>
      <c r="N185" s="66">
        <v>1120000.0</v>
      </c>
      <c r="O185" s="19">
        <v>0.0</v>
      </c>
      <c r="P185" s="19">
        <f t="shared" si="36"/>
        <v>560000</v>
      </c>
      <c r="Q185" s="33">
        <f t="shared" ref="Q185:Q190" si="38">N185*30/100</f>
        <v>336000</v>
      </c>
      <c r="R185" s="33">
        <f t="shared" si="37"/>
        <v>224000</v>
      </c>
      <c r="S185" s="19" t="str">
        <f>R185*RIGHT(Closing!Q$1,3)</f>
        <v>#VALUE!</v>
      </c>
      <c r="X185" s="55"/>
      <c r="Y185" s="55"/>
      <c r="Z185" s="55"/>
      <c r="AA185" s="56"/>
      <c r="AB185" s="23"/>
      <c r="AC185" s="53"/>
      <c r="AG185" s="59"/>
      <c r="AH185" s="60"/>
      <c r="AI185" s="60"/>
      <c r="AJ185" s="60"/>
    </row>
    <row r="186" ht="15.75" customHeight="1">
      <c r="A186" s="14" t="s">
        <v>21</v>
      </c>
      <c r="B186" s="15">
        <v>45088.0</v>
      </c>
      <c r="C186" s="72" t="s">
        <v>1883</v>
      </c>
      <c r="D186" s="106">
        <v>44905.0</v>
      </c>
      <c r="E186" s="53">
        <v>3.0</v>
      </c>
      <c r="F186" s="14" t="s">
        <v>1884</v>
      </c>
      <c r="G186" s="65">
        <v>8.3812846551E10</v>
      </c>
      <c r="H186" s="65" t="s">
        <v>1885</v>
      </c>
      <c r="J186" s="14" t="s">
        <v>1886</v>
      </c>
      <c r="M186" s="14" t="s">
        <v>32</v>
      </c>
      <c r="N186" s="66">
        <v>790000.0</v>
      </c>
      <c r="O186" s="19">
        <v>0.0</v>
      </c>
      <c r="P186" s="19">
        <f t="shared" si="36"/>
        <v>395000</v>
      </c>
      <c r="Q186" s="33">
        <f t="shared" si="38"/>
        <v>237000</v>
      </c>
      <c r="R186" s="33">
        <f t="shared" si="37"/>
        <v>158000</v>
      </c>
      <c r="S186" s="19" t="str">
        <f>R186*RIGHT(Closing!Q$1,3)</f>
        <v>#VALUE!</v>
      </c>
      <c r="X186" s="55"/>
      <c r="Y186" s="55"/>
      <c r="Z186" s="55"/>
      <c r="AA186" s="56"/>
      <c r="AB186" s="23"/>
      <c r="AC186" s="53"/>
      <c r="AG186" s="59"/>
      <c r="AH186" s="60"/>
      <c r="AI186" s="60"/>
      <c r="AJ186" s="60"/>
    </row>
    <row r="187" ht="15.75" customHeight="1">
      <c r="A187" s="14" t="s">
        <v>21</v>
      </c>
      <c r="B187" s="15">
        <v>45349.0</v>
      </c>
      <c r="C187" s="31" t="s">
        <v>1887</v>
      </c>
      <c r="D187" s="107">
        <v>44952.0</v>
      </c>
      <c r="E187" s="53">
        <v>4.0</v>
      </c>
      <c r="F187" s="14" t="s">
        <v>708</v>
      </c>
      <c r="G187" s="65">
        <v>8.22990458733E11</v>
      </c>
      <c r="H187" s="65" t="s">
        <v>1888</v>
      </c>
      <c r="J187" s="14" t="s">
        <v>1889</v>
      </c>
      <c r="M187" s="14" t="s">
        <v>32</v>
      </c>
      <c r="N187" s="66">
        <v>1190000.0</v>
      </c>
      <c r="O187" s="19">
        <v>0.0</v>
      </c>
      <c r="P187" s="19">
        <f t="shared" si="36"/>
        <v>595000</v>
      </c>
      <c r="Q187" s="33">
        <f t="shared" si="38"/>
        <v>357000</v>
      </c>
      <c r="R187" s="33">
        <f t="shared" si="37"/>
        <v>238000</v>
      </c>
      <c r="S187" s="19" t="str">
        <f>R187*RIGHT(Closing!Q$1,3)</f>
        <v>#VALUE!</v>
      </c>
      <c r="X187" s="55"/>
      <c r="Y187" s="55"/>
      <c r="Z187" s="55"/>
      <c r="AA187" s="56"/>
      <c r="AB187" s="23"/>
      <c r="AC187" s="53"/>
      <c r="AG187" s="59"/>
      <c r="AH187" s="60"/>
      <c r="AI187" s="60"/>
      <c r="AJ187" s="60"/>
    </row>
    <row r="188" ht="15.75" customHeight="1">
      <c r="A188" s="14" t="s">
        <v>21</v>
      </c>
      <c r="B188" s="15">
        <v>45383.0</v>
      </c>
      <c r="C188" s="185" t="s">
        <v>1890</v>
      </c>
      <c r="D188" s="107">
        <v>44985.0</v>
      </c>
      <c r="E188" s="53">
        <v>1.0</v>
      </c>
      <c r="F188" s="14" t="s">
        <v>1891</v>
      </c>
      <c r="G188" s="79"/>
      <c r="H188" s="221" t="s">
        <v>1892</v>
      </c>
      <c r="J188" s="14" t="s">
        <v>1893</v>
      </c>
      <c r="M188" s="14" t="s">
        <v>32</v>
      </c>
      <c r="N188" s="66">
        <v>940000.0</v>
      </c>
      <c r="O188" s="19">
        <v>0.0</v>
      </c>
      <c r="P188" s="19">
        <f t="shared" si="36"/>
        <v>470000</v>
      </c>
      <c r="Q188" s="33">
        <f t="shared" si="38"/>
        <v>282000</v>
      </c>
      <c r="R188" s="33">
        <f t="shared" si="37"/>
        <v>188000</v>
      </c>
      <c r="S188" s="19" t="str">
        <f>R188*RIGHT(Closing!Q$1,3)</f>
        <v>#VALUE!</v>
      </c>
      <c r="X188" s="55"/>
      <c r="Y188" s="55"/>
      <c r="Z188" s="55"/>
      <c r="AA188" s="56"/>
      <c r="AB188" s="23"/>
      <c r="AC188" s="53"/>
      <c r="AG188" s="59"/>
      <c r="AH188" s="60"/>
      <c r="AI188" s="60"/>
      <c r="AJ188" s="60"/>
    </row>
    <row r="189" ht="15.75" customHeight="1">
      <c r="A189" s="100" t="s">
        <v>21</v>
      </c>
      <c r="B189" s="224">
        <v>45105.0</v>
      </c>
      <c r="C189" s="82" t="s">
        <v>1894</v>
      </c>
      <c r="D189" s="99" t="s">
        <v>1895</v>
      </c>
      <c r="E189" s="99">
        <v>3.0</v>
      </c>
      <c r="F189" s="100" t="s">
        <v>1896</v>
      </c>
      <c r="G189" s="100">
        <v>8.1218473075E10</v>
      </c>
      <c r="H189" s="82" t="s">
        <v>1897</v>
      </c>
      <c r="I189" s="100" t="s">
        <v>300</v>
      </c>
      <c r="J189" s="100" t="s">
        <v>1898</v>
      </c>
      <c r="K189" s="212">
        <v>4.0</v>
      </c>
      <c r="L189" s="100"/>
      <c r="M189" s="100" t="s">
        <v>32</v>
      </c>
      <c r="N189" s="174">
        <v>400000.0</v>
      </c>
      <c r="O189" s="103">
        <v>0.0</v>
      </c>
      <c r="P189" s="103">
        <f t="shared" si="36"/>
        <v>200000</v>
      </c>
      <c r="Q189" s="103">
        <f t="shared" si="38"/>
        <v>120000</v>
      </c>
      <c r="R189" s="103">
        <f t="shared" si="37"/>
        <v>80000</v>
      </c>
      <c r="S189" s="103">
        <f t="shared" ref="S189:S190" si="39">R189*RIGHT(S$1,3)</f>
        <v>32000</v>
      </c>
      <c r="T189" s="100"/>
      <c r="U189" s="100"/>
      <c r="V189" s="100"/>
      <c r="W189" s="100"/>
      <c r="X189" s="104"/>
      <c r="Y189" s="104"/>
      <c r="Z189" s="104"/>
      <c r="AA189" s="100"/>
      <c r="AB189" s="100"/>
      <c r="AC189" s="100"/>
      <c r="AD189" s="100"/>
      <c r="AE189" s="100"/>
      <c r="AF189" s="100"/>
      <c r="AG189" s="105"/>
      <c r="AH189" s="105"/>
      <c r="AI189" s="105"/>
      <c r="AJ189" s="105"/>
    </row>
    <row r="190" ht="15.75" customHeight="1">
      <c r="A190" s="100" t="s">
        <v>21</v>
      </c>
      <c r="B190" s="224">
        <v>45105.0</v>
      </c>
      <c r="C190" s="82" t="s">
        <v>1899</v>
      </c>
      <c r="D190" s="99" t="s">
        <v>1900</v>
      </c>
      <c r="E190" s="99">
        <v>10.0</v>
      </c>
      <c r="F190" s="100" t="s">
        <v>1901</v>
      </c>
      <c r="G190" s="100">
        <v>8.2119990999E10</v>
      </c>
      <c r="H190" s="82" t="s">
        <v>1902</v>
      </c>
      <c r="I190" s="100" t="s">
        <v>61</v>
      </c>
      <c r="J190" s="100" t="s">
        <v>283</v>
      </c>
      <c r="K190" s="100"/>
      <c r="L190" s="100"/>
      <c r="M190" s="100" t="s">
        <v>32</v>
      </c>
      <c r="N190" s="174">
        <v>300000.0</v>
      </c>
      <c r="O190" s="103">
        <v>0.0</v>
      </c>
      <c r="P190" s="103">
        <f t="shared" si="36"/>
        <v>150000</v>
      </c>
      <c r="Q190" s="103">
        <f t="shared" si="38"/>
        <v>90000</v>
      </c>
      <c r="R190" s="103">
        <f t="shared" si="37"/>
        <v>60000</v>
      </c>
      <c r="S190" s="103">
        <f t="shared" si="39"/>
        <v>24000</v>
      </c>
      <c r="T190" s="100"/>
      <c r="U190" s="100"/>
      <c r="V190" s="100"/>
      <c r="W190" s="100"/>
      <c r="X190" s="104"/>
      <c r="Y190" s="104"/>
      <c r="Z190" s="104"/>
      <c r="AA190" s="100"/>
      <c r="AB190" s="100"/>
      <c r="AC190" s="100"/>
      <c r="AD190" s="100"/>
      <c r="AE190" s="100"/>
      <c r="AF190" s="100"/>
      <c r="AG190" s="105"/>
      <c r="AH190" s="105"/>
      <c r="AI190" s="105"/>
      <c r="AJ190" s="105"/>
    </row>
    <row r="191" ht="15.75" customHeight="1">
      <c r="B191" s="15">
        <v>45144.0</v>
      </c>
      <c r="C191" s="31" t="s">
        <v>1903</v>
      </c>
      <c r="D191" s="70">
        <v>43869.0</v>
      </c>
      <c r="E191" s="21">
        <v>4.0</v>
      </c>
      <c r="F191" s="21" t="s">
        <v>1587</v>
      </c>
      <c r="G191" s="30" t="s">
        <v>1904</v>
      </c>
      <c r="H191" s="31" t="s">
        <v>1905</v>
      </c>
      <c r="I191" s="21" t="s">
        <v>1571</v>
      </c>
      <c r="J191" s="21" t="s">
        <v>1906</v>
      </c>
      <c r="K191" s="21">
        <v>1.0</v>
      </c>
      <c r="L191" s="21"/>
      <c r="M191" s="21" t="s">
        <v>30</v>
      </c>
      <c r="N191" s="169">
        <v>100000.0</v>
      </c>
    </row>
    <row r="192" ht="15.75" customHeight="1">
      <c r="B192" s="15">
        <v>45146.0</v>
      </c>
      <c r="C192" s="31" t="s">
        <v>1907</v>
      </c>
      <c r="D192" s="64">
        <v>44749.0</v>
      </c>
      <c r="E192" s="53">
        <v>10.0</v>
      </c>
      <c r="F192" s="14" t="s">
        <v>1908</v>
      </c>
      <c r="G192" s="79" t="s">
        <v>1909</v>
      </c>
      <c r="H192" s="65" t="s">
        <v>1910</v>
      </c>
      <c r="I192" s="14" t="s">
        <v>90</v>
      </c>
      <c r="J192" s="14" t="s">
        <v>1911</v>
      </c>
      <c r="M192" s="14" t="s">
        <v>30</v>
      </c>
      <c r="N192" s="169">
        <v>690000.0</v>
      </c>
    </row>
    <row r="193" ht="15.75" customHeight="1">
      <c r="B193" s="15">
        <v>45161.0</v>
      </c>
      <c r="C193" s="72" t="s">
        <v>1912</v>
      </c>
      <c r="D193" s="53" t="s">
        <v>1913</v>
      </c>
      <c r="E193" s="53">
        <v>5.0</v>
      </c>
      <c r="F193" s="14" t="s">
        <v>1914</v>
      </c>
      <c r="G193" s="65">
        <v>8.1919234532E10</v>
      </c>
      <c r="H193" s="65" t="s">
        <v>1915</v>
      </c>
      <c r="I193" s="14" t="s">
        <v>569</v>
      </c>
      <c r="J193" s="14" t="s">
        <v>1916</v>
      </c>
      <c r="M193" s="14" t="s">
        <v>30</v>
      </c>
      <c r="N193" s="169">
        <v>1190000.0</v>
      </c>
    </row>
    <row r="194" ht="15.75" customHeight="1">
      <c r="A194" s="14" t="s">
        <v>21</v>
      </c>
      <c r="B194" s="15">
        <v>45136.0</v>
      </c>
      <c r="C194" s="72" t="s">
        <v>1917</v>
      </c>
      <c r="D194" s="53" t="s">
        <v>1918</v>
      </c>
      <c r="E194" s="53">
        <v>20.0</v>
      </c>
      <c r="F194" s="14" t="s">
        <v>1919</v>
      </c>
      <c r="G194" s="227">
        <v>8.5713334663E10</v>
      </c>
      <c r="H194" s="65" t="s">
        <v>1920</v>
      </c>
      <c r="I194" s="14" t="s">
        <v>569</v>
      </c>
      <c r="J194" s="14" t="s">
        <v>1921</v>
      </c>
      <c r="M194" s="14" t="s">
        <v>32</v>
      </c>
      <c r="N194" s="66">
        <v>550000.0</v>
      </c>
      <c r="O194" s="19">
        <v>0.0</v>
      </c>
      <c r="P194" s="19">
        <f>(N194-O194)*50/100</f>
        <v>275000</v>
      </c>
      <c r="Q194" s="33">
        <f>N194*30/100</f>
        <v>165000</v>
      </c>
      <c r="R194" s="33">
        <f>N194-O194-P194-Q194</f>
        <v>110000</v>
      </c>
      <c r="S194" s="19" t="str">
        <f>R194*RIGHT(Closing!Q$1,3)</f>
        <v>#VALUE!</v>
      </c>
      <c r="X194" s="55"/>
      <c r="Y194" s="55"/>
      <c r="Z194" s="55"/>
      <c r="AA194" s="56"/>
      <c r="AB194" s="23"/>
      <c r="AC194" s="53"/>
      <c r="AG194" s="59"/>
      <c r="AH194" s="60"/>
      <c r="AI194" s="60"/>
      <c r="AJ194" s="60"/>
    </row>
    <row r="195" ht="15.75" customHeight="1">
      <c r="A195" s="14" t="s">
        <v>21</v>
      </c>
      <c r="B195" s="15">
        <v>45186.0</v>
      </c>
      <c r="C195" s="31" t="s">
        <v>1922</v>
      </c>
      <c r="D195" s="53" t="s">
        <v>1923</v>
      </c>
      <c r="E195" s="53">
        <v>4.0</v>
      </c>
      <c r="F195" s="14" t="s">
        <v>1924</v>
      </c>
      <c r="G195" s="79">
        <v>8.2216348E10</v>
      </c>
      <c r="H195" s="31" t="s">
        <v>1925</v>
      </c>
      <c r="I195" s="14" t="s">
        <v>47</v>
      </c>
      <c r="J195" s="14" t="s">
        <v>1926</v>
      </c>
      <c r="M195" s="14" t="s">
        <v>33</v>
      </c>
      <c r="N195" s="169">
        <v>390000.0</v>
      </c>
    </row>
    <row r="196" ht="15.75" customHeight="1">
      <c r="A196" s="26" t="s">
        <v>21</v>
      </c>
      <c r="B196" s="15">
        <v>45185.0</v>
      </c>
      <c r="C196" s="31" t="s">
        <v>1927</v>
      </c>
      <c r="D196" s="29" t="s">
        <v>1928</v>
      </c>
      <c r="E196" s="29">
        <v>6.0</v>
      </c>
      <c r="F196" s="21" t="s">
        <v>1929</v>
      </c>
      <c r="G196" s="30" t="s">
        <v>1930</v>
      </c>
      <c r="H196" s="31" t="s">
        <v>1931</v>
      </c>
      <c r="I196" s="21" t="s">
        <v>1574</v>
      </c>
      <c r="J196" s="21" t="s">
        <v>1932</v>
      </c>
      <c r="K196" s="21">
        <v>1.0</v>
      </c>
      <c r="L196" s="21"/>
      <c r="M196" s="21" t="s">
        <v>30</v>
      </c>
      <c r="N196" s="19">
        <v>450000.0</v>
      </c>
      <c r="O196" s="19">
        <v>0.0</v>
      </c>
      <c r="P196" s="19">
        <f>(N196-O196)*50/100</f>
        <v>225000</v>
      </c>
      <c r="Q196" s="33">
        <f>N196*30/100</f>
        <v>135000</v>
      </c>
      <c r="R196" s="33">
        <f>N196-O196-P196-Q196</f>
        <v>90000</v>
      </c>
      <c r="S196" s="19" t="str">
        <f>R196*RIGHT(Closing!Q$1,3)</f>
        <v>#VALUE!</v>
      </c>
      <c r="X196" s="55"/>
      <c r="Y196" s="55"/>
      <c r="Z196" s="55"/>
      <c r="AA196" s="56"/>
      <c r="AB196" s="23"/>
      <c r="AC196" s="53"/>
      <c r="AG196" s="59"/>
      <c r="AH196" s="60"/>
      <c r="AI196" s="60"/>
      <c r="AJ196" s="60"/>
    </row>
    <row r="197" ht="15.75" customHeight="1">
      <c r="A197" s="14" t="s">
        <v>20</v>
      </c>
      <c r="B197" s="220">
        <v>45221.0</v>
      </c>
      <c r="C197" s="14" t="s">
        <v>1933</v>
      </c>
      <c r="D197" s="107">
        <v>44947.0</v>
      </c>
      <c r="E197" s="14">
        <v>2.0</v>
      </c>
      <c r="F197" s="14" t="s">
        <v>1934</v>
      </c>
      <c r="G197" s="79" t="s">
        <v>1935</v>
      </c>
      <c r="H197" s="31" t="s">
        <v>1936</v>
      </c>
      <c r="I197" s="14" t="s">
        <v>300</v>
      </c>
      <c r="J197" s="14" t="s">
        <v>1937</v>
      </c>
      <c r="M197" s="14" t="s">
        <v>30</v>
      </c>
      <c r="N197" s="169">
        <v>3890000.0</v>
      </c>
    </row>
    <row r="198" ht="15.75" customHeight="1">
      <c r="A198" s="14" t="s">
        <v>20</v>
      </c>
      <c r="B198" s="15">
        <v>45255.0</v>
      </c>
      <c r="C198" s="31" t="s">
        <v>1938</v>
      </c>
      <c r="D198" s="107">
        <v>45163.0</v>
      </c>
      <c r="E198" s="53">
        <v>5.0</v>
      </c>
      <c r="F198" s="14" t="s">
        <v>1939</v>
      </c>
      <c r="G198" s="79" t="s">
        <v>1940</v>
      </c>
      <c r="H198" s="31"/>
      <c r="I198" s="14" t="s">
        <v>1941</v>
      </c>
      <c r="J198" s="18" t="s">
        <v>1942</v>
      </c>
      <c r="M198" s="14" t="s">
        <v>31</v>
      </c>
      <c r="N198" s="14">
        <v>2590000.0</v>
      </c>
      <c r="V198" s="14" t="s">
        <v>1943</v>
      </c>
    </row>
    <row r="199" ht="15.75" customHeight="1">
      <c r="A199" s="26" t="s">
        <v>21</v>
      </c>
      <c r="B199" s="15">
        <v>45254.0</v>
      </c>
      <c r="C199" s="31" t="s">
        <v>1944</v>
      </c>
      <c r="D199" s="29" t="s">
        <v>1945</v>
      </c>
      <c r="E199" s="29">
        <v>6.0</v>
      </c>
      <c r="F199" s="21" t="s">
        <v>1756</v>
      </c>
      <c r="G199" s="30">
        <v>8.7871186897E10</v>
      </c>
      <c r="H199" s="31" t="s">
        <v>1946</v>
      </c>
      <c r="I199" s="21" t="s">
        <v>1947</v>
      </c>
      <c r="J199" s="32" t="s">
        <v>1948</v>
      </c>
      <c r="K199" s="21">
        <v>1.0</v>
      </c>
      <c r="L199" s="21"/>
      <c r="M199" s="21" t="s">
        <v>31</v>
      </c>
      <c r="N199" s="21">
        <v>450000.0</v>
      </c>
      <c r="V199" s="14" t="s">
        <v>1949</v>
      </c>
    </row>
    <row r="200" ht="15.75" customHeight="1">
      <c r="A200" s="21" t="s">
        <v>21</v>
      </c>
      <c r="B200" s="15">
        <v>45239.0</v>
      </c>
      <c r="C200" s="31" t="s">
        <v>1950</v>
      </c>
      <c r="D200" s="50">
        <v>43932.0</v>
      </c>
      <c r="E200" s="29">
        <v>4.0</v>
      </c>
      <c r="F200" s="21" t="s">
        <v>1717</v>
      </c>
      <c r="G200" s="30" t="s">
        <v>1951</v>
      </c>
      <c r="H200" s="31" t="s">
        <v>1718</v>
      </c>
      <c r="I200" s="21" t="s">
        <v>208</v>
      </c>
      <c r="J200" s="32" t="s">
        <v>305</v>
      </c>
      <c r="K200" s="21">
        <v>1.0</v>
      </c>
      <c r="L200" s="21"/>
      <c r="M200" s="21" t="s">
        <v>30</v>
      </c>
      <c r="N200" s="19">
        <v>100000.0</v>
      </c>
      <c r="O200" s="19">
        <v>0.0</v>
      </c>
      <c r="P200" s="19">
        <f>(N200-O200)*50/100</f>
        <v>50000</v>
      </c>
      <c r="Q200" s="33">
        <f>N200*30/100</f>
        <v>30000</v>
      </c>
      <c r="R200" s="33">
        <f>N200-O200-P200-Q200</f>
        <v>20000</v>
      </c>
      <c r="S200" s="19" t="str">
        <f>R200*RIGHT(Closing!Q$1,3)</f>
        <v>#VALUE!</v>
      </c>
      <c r="Z200" s="55"/>
      <c r="AA200" s="55"/>
      <c r="AB200" s="55"/>
      <c r="AC200" s="56"/>
      <c r="AD200" s="23"/>
      <c r="AE200" s="53"/>
      <c r="AI200" s="59"/>
      <c r="AJ200" s="60"/>
      <c r="AK200" s="60"/>
      <c r="AL200" s="60"/>
      <c r="AM200" s="60"/>
      <c r="AN200" s="60"/>
      <c r="AO200" s="60"/>
      <c r="AP200" s="60"/>
      <c r="AQ200" s="60"/>
    </row>
    <row r="201" ht="15.75" customHeight="1">
      <c r="A201" s="26" t="s">
        <v>21</v>
      </c>
      <c r="B201" s="15">
        <v>45274.0</v>
      </c>
      <c r="C201" s="31" t="s">
        <v>1952</v>
      </c>
      <c r="D201" s="26" t="s">
        <v>1953</v>
      </c>
      <c r="E201" s="26">
        <v>6.0</v>
      </c>
      <c r="F201" s="21" t="s">
        <v>1954</v>
      </c>
      <c r="G201" s="30">
        <v>8.1297801417E10</v>
      </c>
      <c r="H201" s="31" t="s">
        <v>1955</v>
      </c>
      <c r="I201" s="21" t="s">
        <v>47</v>
      </c>
      <c r="J201" s="32" t="s">
        <v>1956</v>
      </c>
      <c r="K201" s="21">
        <v>1.0</v>
      </c>
      <c r="L201" s="21"/>
      <c r="M201" s="21" t="s">
        <v>31</v>
      </c>
      <c r="N201" s="14">
        <v>300000.0</v>
      </c>
      <c r="V201" s="14" t="s">
        <v>1957</v>
      </c>
    </row>
    <row r="202" ht="15.75" customHeight="1">
      <c r="A202" s="14" t="s">
        <v>21</v>
      </c>
      <c r="B202" s="15">
        <v>45289.0</v>
      </c>
      <c r="C202" s="31" t="s">
        <v>1958</v>
      </c>
      <c r="D202" s="106">
        <v>44893.0</v>
      </c>
      <c r="E202" s="53"/>
      <c r="F202" s="21" t="s">
        <v>249</v>
      </c>
      <c r="G202" s="30">
        <v>8.1386868656E10</v>
      </c>
      <c r="H202" s="31" t="s">
        <v>250</v>
      </c>
      <c r="J202" s="18" t="s">
        <v>1911</v>
      </c>
      <c r="M202" s="14" t="s">
        <v>30</v>
      </c>
      <c r="N202" s="66">
        <v>690000.0</v>
      </c>
      <c r="O202" s="19">
        <v>0.0</v>
      </c>
      <c r="P202" s="19">
        <f t="shared" ref="P202:P203" si="40">(N202-O202)*50/100</f>
        <v>345000</v>
      </c>
      <c r="Q202" s="33">
        <f t="shared" ref="Q202:Q203" si="41">N202*30/100</f>
        <v>207000</v>
      </c>
      <c r="R202" s="33">
        <f t="shared" ref="R202:R203" si="42">N202-O202-P202-Q202</f>
        <v>138000</v>
      </c>
      <c r="S202" s="19" t="str">
        <f>R202*RIGHT(Closing!Q$1,3)</f>
        <v>#VALUE!</v>
      </c>
      <c r="Z202" s="55"/>
      <c r="AA202" s="55"/>
      <c r="AB202" s="55"/>
      <c r="AC202" s="56"/>
      <c r="AD202" s="23"/>
      <c r="AE202" s="53"/>
      <c r="AI202" s="59"/>
      <c r="AJ202" s="60"/>
      <c r="AK202" s="60"/>
      <c r="AL202" s="60"/>
      <c r="AM202" s="60"/>
      <c r="AN202" s="60"/>
      <c r="AO202" s="60"/>
      <c r="AP202" s="60"/>
      <c r="AQ202" s="60"/>
    </row>
    <row r="203" ht="15.75" customHeight="1">
      <c r="A203" s="26" t="s">
        <v>21</v>
      </c>
      <c r="B203" s="15">
        <v>45315.0</v>
      </c>
      <c r="C203" s="31" t="s">
        <v>1959</v>
      </c>
      <c r="D203" s="29" t="s">
        <v>1960</v>
      </c>
      <c r="E203" s="29">
        <v>6.0</v>
      </c>
      <c r="F203" s="26" t="s">
        <v>1961</v>
      </c>
      <c r="G203" s="30" t="s">
        <v>1962</v>
      </c>
      <c r="H203" s="31" t="s">
        <v>1963</v>
      </c>
      <c r="I203" s="21" t="s">
        <v>47</v>
      </c>
      <c r="J203" s="32"/>
      <c r="K203" s="21">
        <v>1.0</v>
      </c>
      <c r="L203" s="21"/>
      <c r="M203" s="21" t="s">
        <v>30</v>
      </c>
      <c r="N203" s="19">
        <v>600000.0</v>
      </c>
      <c r="O203" s="19">
        <v>0.0</v>
      </c>
      <c r="P203" s="19">
        <f t="shared" si="40"/>
        <v>300000</v>
      </c>
      <c r="Q203" s="33">
        <f t="shared" si="41"/>
        <v>180000</v>
      </c>
      <c r="R203" s="19">
        <f t="shared" si="42"/>
        <v>120000</v>
      </c>
      <c r="S203" s="19" t="str">
        <f>R203*RIGHT(Closing!Q$1,3)</f>
        <v>#VALUE!</v>
      </c>
      <c r="X203" s="47"/>
      <c r="AG203" s="228"/>
      <c r="AI203" s="46"/>
      <c r="AJ203" s="47"/>
      <c r="AK203" s="47"/>
      <c r="AL203" s="47"/>
      <c r="AM203" s="47"/>
      <c r="AN203" s="47"/>
      <c r="AO203" s="47"/>
      <c r="AP203" s="47"/>
      <c r="AQ203" s="47"/>
    </row>
    <row r="204" ht="15.75" customHeight="1">
      <c r="A204" s="82" t="s">
        <v>21</v>
      </c>
      <c r="B204" s="215">
        <v>45316.0</v>
      </c>
      <c r="C204" s="85" t="s">
        <v>1661</v>
      </c>
      <c r="D204" s="229">
        <v>45131.0</v>
      </c>
      <c r="E204" s="193">
        <v>3.0</v>
      </c>
      <c r="F204" s="82" t="s">
        <v>1662</v>
      </c>
      <c r="G204" s="208">
        <v>8.7831137001E10</v>
      </c>
      <c r="H204" s="82" t="s">
        <v>1663</v>
      </c>
      <c r="I204" s="82" t="s">
        <v>1664</v>
      </c>
      <c r="J204" s="230" t="s">
        <v>1964</v>
      </c>
      <c r="K204" s="82"/>
      <c r="L204" s="82"/>
      <c r="M204" s="82" t="s">
        <v>31</v>
      </c>
      <c r="N204" s="82">
        <v>690000.0</v>
      </c>
      <c r="V204" s="14" t="s">
        <v>1666</v>
      </c>
    </row>
    <row r="205" ht="15.75" customHeight="1">
      <c r="A205" s="14" t="s">
        <v>21</v>
      </c>
      <c r="B205" s="15">
        <v>45319.0</v>
      </c>
      <c r="C205" s="31" t="s">
        <v>1965</v>
      </c>
      <c r="D205" s="53" t="s">
        <v>1966</v>
      </c>
      <c r="E205" s="53">
        <v>5.0</v>
      </c>
      <c r="F205" s="14" t="s">
        <v>1967</v>
      </c>
      <c r="G205" s="79">
        <v>6.281933095455E12</v>
      </c>
      <c r="H205" s="58" t="s">
        <v>1968</v>
      </c>
      <c r="I205" s="14" t="s">
        <v>310</v>
      </c>
      <c r="J205" s="18" t="s">
        <v>1969</v>
      </c>
      <c r="K205" s="14">
        <v>3.0</v>
      </c>
      <c r="M205" s="14" t="s">
        <v>31</v>
      </c>
      <c r="N205" s="14">
        <v>550000.0</v>
      </c>
      <c r="V205" s="14" t="s">
        <v>1949</v>
      </c>
    </row>
    <row r="206" ht="15.75" customHeight="1">
      <c r="A206" s="26" t="s">
        <v>21</v>
      </c>
      <c r="B206" s="15">
        <v>45328.0</v>
      </c>
      <c r="C206" s="31" t="s">
        <v>1970</v>
      </c>
      <c r="D206" s="50">
        <v>43199.0</v>
      </c>
      <c r="E206" s="29">
        <v>10.0</v>
      </c>
      <c r="F206" s="21" t="s">
        <v>1971</v>
      </c>
      <c r="G206" s="30">
        <v>8.18349979E8</v>
      </c>
      <c r="H206" s="31"/>
      <c r="I206" s="21" t="s">
        <v>47</v>
      </c>
      <c r="J206" s="32" t="s">
        <v>1972</v>
      </c>
      <c r="K206" s="21">
        <v>1.0</v>
      </c>
      <c r="L206" s="21"/>
      <c r="M206" s="21" t="s">
        <v>31</v>
      </c>
      <c r="N206" s="19">
        <v>300000.0</v>
      </c>
      <c r="V206" s="14" t="s">
        <v>1973</v>
      </c>
    </row>
    <row r="207" ht="15.75" customHeight="1">
      <c r="A207" s="14" t="s">
        <v>21</v>
      </c>
      <c r="B207" s="15">
        <v>45338.0</v>
      </c>
      <c r="C207" s="31" t="s">
        <v>1974</v>
      </c>
      <c r="D207" s="53" t="s">
        <v>1975</v>
      </c>
      <c r="E207" s="53">
        <v>3.0</v>
      </c>
      <c r="F207" s="14" t="s">
        <v>382</v>
      </c>
      <c r="G207" s="79">
        <v>6.2811110313E10</v>
      </c>
      <c r="H207" s="58" t="s">
        <v>383</v>
      </c>
      <c r="I207" s="14" t="s">
        <v>316</v>
      </c>
      <c r="J207" s="18" t="s">
        <v>564</v>
      </c>
      <c r="K207" s="14">
        <v>1.0</v>
      </c>
      <c r="M207" s="14" t="s">
        <v>31</v>
      </c>
      <c r="N207" s="14">
        <v>300000.0</v>
      </c>
      <c r="V207" s="14" t="s">
        <v>1976</v>
      </c>
    </row>
    <row r="208" ht="15.75" customHeight="1">
      <c r="A208" s="14" t="s">
        <v>21</v>
      </c>
      <c r="B208" s="15">
        <v>45320.0</v>
      </c>
      <c r="C208" s="31" t="s">
        <v>1977</v>
      </c>
      <c r="D208" s="53" t="s">
        <v>1978</v>
      </c>
      <c r="E208" s="53">
        <v>15.0</v>
      </c>
      <c r="F208" s="222" t="s">
        <v>1979</v>
      </c>
      <c r="G208" s="117">
        <v>8.2293962772E10</v>
      </c>
      <c r="H208" s="31" t="s">
        <v>1980</v>
      </c>
      <c r="I208" s="14" t="s">
        <v>316</v>
      </c>
      <c r="J208" s="18" t="s">
        <v>1981</v>
      </c>
      <c r="K208" s="14">
        <v>5.0</v>
      </c>
      <c r="M208" s="14" t="s">
        <v>32</v>
      </c>
      <c r="N208" s="66">
        <v>550000.0</v>
      </c>
      <c r="O208" s="19">
        <v>0.0</v>
      </c>
      <c r="P208" s="19">
        <f t="shared" ref="P208:P210" si="43">(N208-O208)*50/100</f>
        <v>275000</v>
      </c>
      <c r="Q208" s="33">
        <f t="shared" ref="Q208:Q210" si="44">N208*30/100</f>
        <v>165000</v>
      </c>
      <c r="R208" s="33">
        <f t="shared" ref="R208:R210" si="45">N208-O208-P208-Q208</f>
        <v>110000</v>
      </c>
      <c r="S208" s="19" t="str">
        <f>R208*RIGHT(Closing!Q$1,3)</f>
        <v>#VALUE!</v>
      </c>
      <c r="V208" s="14" t="s">
        <v>1982</v>
      </c>
      <c r="Z208" s="55"/>
      <c r="AA208" s="55"/>
      <c r="AB208" s="55"/>
      <c r="AC208" s="56"/>
      <c r="AD208" s="23"/>
      <c r="AE208" s="53"/>
      <c r="AI208" s="59"/>
      <c r="AJ208" s="60"/>
      <c r="AK208" s="60"/>
      <c r="AL208" s="60"/>
      <c r="AM208" s="60"/>
      <c r="AN208" s="60"/>
      <c r="AO208" s="60"/>
      <c r="AP208" s="60"/>
      <c r="AQ208" s="60"/>
    </row>
    <row r="209" ht="15.75" customHeight="1">
      <c r="A209" s="14" t="s">
        <v>21</v>
      </c>
      <c r="B209" s="15">
        <v>45341.0</v>
      </c>
      <c r="C209" s="28" t="s">
        <v>1983</v>
      </c>
      <c r="D209" s="107">
        <v>44944.0</v>
      </c>
      <c r="E209" s="53">
        <v>2.0</v>
      </c>
      <c r="F209" s="14" t="s">
        <v>1984</v>
      </c>
      <c r="G209" s="231">
        <v>8.1252004453E10</v>
      </c>
      <c r="H209" s="231" t="s">
        <v>1985</v>
      </c>
      <c r="J209" s="18" t="s">
        <v>1986</v>
      </c>
      <c r="M209" s="14" t="s">
        <v>32</v>
      </c>
      <c r="N209" s="66">
        <v>1290000.0</v>
      </c>
      <c r="O209" s="19">
        <v>0.0</v>
      </c>
      <c r="P209" s="19">
        <f t="shared" si="43"/>
        <v>645000</v>
      </c>
      <c r="Q209" s="33">
        <f t="shared" si="44"/>
        <v>387000</v>
      </c>
      <c r="R209" s="33">
        <f t="shared" si="45"/>
        <v>258000</v>
      </c>
      <c r="S209" s="19" t="str">
        <f>R209*RIGHT(Closing!Q$1,3)</f>
        <v>#VALUE!</v>
      </c>
      <c r="V209" s="14" t="s">
        <v>1987</v>
      </c>
      <c r="Z209" s="55"/>
      <c r="AA209" s="55"/>
      <c r="AB209" s="55"/>
      <c r="AC209" s="56"/>
      <c r="AD209" s="23"/>
      <c r="AE209" s="53"/>
      <c r="AI209" s="59"/>
      <c r="AJ209" s="60"/>
      <c r="AK209" s="60"/>
      <c r="AL209" s="60"/>
      <c r="AM209" s="60"/>
      <c r="AN209" s="60"/>
      <c r="AO209" s="60"/>
      <c r="AP209" s="60"/>
      <c r="AQ209" s="60"/>
    </row>
    <row r="210" ht="15.75" customHeight="1">
      <c r="A210" s="82" t="s">
        <v>21</v>
      </c>
      <c r="B210" s="215">
        <v>45316.0</v>
      </c>
      <c r="C210" s="83" t="s">
        <v>1661</v>
      </c>
      <c r="D210" s="229">
        <v>45131.0</v>
      </c>
      <c r="E210" s="193">
        <v>3.0</v>
      </c>
      <c r="F210" s="82" t="s">
        <v>1662</v>
      </c>
      <c r="G210" s="208">
        <v>8.7831137001E10</v>
      </c>
      <c r="H210" s="82" t="s">
        <v>1663</v>
      </c>
      <c r="I210" s="82" t="s">
        <v>1664</v>
      </c>
      <c r="J210" s="230" t="s">
        <v>1964</v>
      </c>
      <c r="K210" s="82"/>
      <c r="L210" s="82"/>
      <c r="M210" s="82" t="s">
        <v>31</v>
      </c>
      <c r="N210" s="66">
        <v>690000.0</v>
      </c>
      <c r="O210" s="19">
        <v>0.0</v>
      </c>
      <c r="P210" s="19">
        <f t="shared" si="43"/>
        <v>345000</v>
      </c>
      <c r="Q210" s="33">
        <f t="shared" si="44"/>
        <v>207000</v>
      </c>
      <c r="R210" s="33">
        <f t="shared" si="45"/>
        <v>138000</v>
      </c>
      <c r="S210" s="19" t="str">
        <f>R210*RIGHT(Closing!Q$1,3)</f>
        <v>#VALUE!</v>
      </c>
      <c r="V210" s="14" t="s">
        <v>1666</v>
      </c>
      <c r="Z210" s="55"/>
      <c r="AA210" s="55"/>
      <c r="AB210" s="55"/>
      <c r="AC210" s="56"/>
      <c r="AD210" s="23"/>
      <c r="AE210" s="53"/>
      <c r="AI210" s="59"/>
      <c r="AJ210" s="60"/>
      <c r="AK210" s="60"/>
      <c r="AL210" s="60"/>
      <c r="AM210" s="60"/>
      <c r="AN210" s="60"/>
      <c r="AO210" s="60"/>
      <c r="AP210" s="60"/>
      <c r="AQ210" s="60"/>
    </row>
    <row r="211" ht="15.75" customHeight="1">
      <c r="A211" s="21" t="s">
        <v>21</v>
      </c>
      <c r="B211" s="15">
        <v>45362.0</v>
      </c>
      <c r="C211" s="16" t="s">
        <v>1988</v>
      </c>
      <c r="D211" s="61">
        <v>44116.0</v>
      </c>
      <c r="E211" s="29">
        <v>2.0</v>
      </c>
      <c r="F211" s="21" t="s">
        <v>1870</v>
      </c>
      <c r="G211" s="30">
        <v>6.281365103069E12</v>
      </c>
      <c r="H211" s="72" t="s">
        <v>1989</v>
      </c>
      <c r="I211" s="21" t="s">
        <v>316</v>
      </c>
      <c r="J211" s="32" t="s">
        <v>1990</v>
      </c>
      <c r="K211" s="21">
        <v>5.0</v>
      </c>
      <c r="L211" s="21"/>
      <c r="M211" s="21" t="s">
        <v>31</v>
      </c>
      <c r="N211" s="169">
        <v>1750000.0</v>
      </c>
      <c r="V211" s="14" t="s">
        <v>1991</v>
      </c>
    </row>
    <row r="212" ht="15.75" customHeight="1">
      <c r="A212" s="14" t="s">
        <v>21</v>
      </c>
      <c r="B212" s="15">
        <v>45368.0</v>
      </c>
      <c r="C212" s="16" t="s">
        <v>1992</v>
      </c>
      <c r="D212" s="53" t="s">
        <v>1993</v>
      </c>
      <c r="E212" s="53">
        <v>7.0</v>
      </c>
      <c r="G212" s="79">
        <v>8.2333006616E10</v>
      </c>
      <c r="H212" s="31" t="s">
        <v>1994</v>
      </c>
      <c r="I212" s="14" t="s">
        <v>1995</v>
      </c>
      <c r="J212" s="18" t="s">
        <v>1996</v>
      </c>
      <c r="K212" s="14">
        <v>1.0</v>
      </c>
      <c r="M212" s="14" t="s">
        <v>32</v>
      </c>
      <c r="N212" s="66">
        <v>300000.0</v>
      </c>
      <c r="O212" s="19">
        <v>0.0</v>
      </c>
      <c r="P212" s="19">
        <f t="shared" ref="P212:P213" si="46">(N212-O212)*50/100</f>
        <v>150000</v>
      </c>
      <c r="Q212" s="33">
        <f t="shared" ref="Q212:Q213" si="47">N212*30/100</f>
        <v>90000</v>
      </c>
      <c r="R212" s="33">
        <f t="shared" ref="R212:R213" si="48">N212-O212-P212-Q212</f>
        <v>60000</v>
      </c>
      <c r="S212" s="19">
        <f t="shared" ref="S212:S213" si="49">R212*RIGHT(S$1,3)</f>
        <v>24000</v>
      </c>
      <c r="T212" s="14" t="s">
        <v>92</v>
      </c>
      <c r="U212" s="14" t="s">
        <v>385</v>
      </c>
      <c r="V212" s="14" t="s">
        <v>1997</v>
      </c>
      <c r="X212" s="55"/>
      <c r="Y212" s="55"/>
      <c r="Z212" s="55"/>
      <c r="AA212" s="56"/>
      <c r="AB212" s="23"/>
      <c r="AC212" s="53"/>
      <c r="AG212" s="59"/>
      <c r="AH212" s="60"/>
      <c r="AI212" s="60"/>
      <c r="AJ212" s="60"/>
      <c r="AK212" s="60"/>
      <c r="AL212" s="60"/>
      <c r="AM212" s="60"/>
      <c r="AN212" s="60"/>
      <c r="AO212" s="60"/>
    </row>
    <row r="213" ht="15.75" customHeight="1">
      <c r="A213" s="14" t="s">
        <v>21</v>
      </c>
      <c r="B213" s="15">
        <v>45369.0</v>
      </c>
      <c r="C213" s="16" t="s">
        <v>1998</v>
      </c>
      <c r="D213" s="53" t="s">
        <v>1999</v>
      </c>
      <c r="E213" s="53">
        <v>10.0</v>
      </c>
      <c r="F213" s="14" t="s">
        <v>2000</v>
      </c>
      <c r="G213" s="137">
        <v>8.2113321703E10</v>
      </c>
      <c r="H213" s="31" t="s">
        <v>2001</v>
      </c>
      <c r="I213" s="14" t="s">
        <v>223</v>
      </c>
      <c r="J213" s="18" t="s">
        <v>1996</v>
      </c>
      <c r="K213" s="14">
        <v>1.0</v>
      </c>
      <c r="M213" s="14" t="s">
        <v>32</v>
      </c>
      <c r="N213" s="66">
        <v>300000.0</v>
      </c>
      <c r="O213" s="19">
        <v>0.0</v>
      </c>
      <c r="P213" s="19">
        <f t="shared" si="46"/>
        <v>150000</v>
      </c>
      <c r="Q213" s="33">
        <f t="shared" si="47"/>
        <v>90000</v>
      </c>
      <c r="R213" s="33">
        <f t="shared" si="48"/>
        <v>60000</v>
      </c>
      <c r="S213" s="19">
        <f t="shared" si="49"/>
        <v>24000</v>
      </c>
      <c r="T213" s="14" t="s">
        <v>911</v>
      </c>
      <c r="U213" s="34"/>
      <c r="V213" s="14" t="s">
        <v>2002</v>
      </c>
      <c r="X213" s="55"/>
      <c r="Y213" s="55"/>
      <c r="Z213" s="55"/>
      <c r="AA213" s="56"/>
      <c r="AB213" s="23"/>
      <c r="AC213" s="53"/>
      <c r="AG213" s="59"/>
      <c r="AH213" s="60"/>
      <c r="AI213" s="60"/>
      <c r="AJ213" s="60"/>
      <c r="AK213" s="60"/>
      <c r="AL213" s="60"/>
      <c r="AM213" s="60"/>
      <c r="AN213" s="60"/>
      <c r="AO213" s="60"/>
    </row>
    <row r="214" ht="15.75" customHeight="1">
      <c r="A214" s="14" t="s">
        <v>21</v>
      </c>
      <c r="B214" s="15">
        <v>45405.0</v>
      </c>
      <c r="C214" s="16" t="s">
        <v>2003</v>
      </c>
      <c r="D214" s="53" t="s">
        <v>2004</v>
      </c>
      <c r="E214" s="53">
        <v>8.0</v>
      </c>
      <c r="F214" s="14" t="s">
        <v>2005</v>
      </c>
      <c r="G214" s="79">
        <v>6.28112544225E11</v>
      </c>
      <c r="H214" s="58" t="s">
        <v>2006</v>
      </c>
      <c r="I214" s="14" t="s">
        <v>2007</v>
      </c>
      <c r="J214" s="18" t="s">
        <v>2008</v>
      </c>
      <c r="K214" s="14">
        <v>3.0</v>
      </c>
      <c r="M214" s="14" t="s">
        <v>31</v>
      </c>
      <c r="N214" s="169">
        <v>900000.0</v>
      </c>
      <c r="V214" s="14" t="s">
        <v>2009</v>
      </c>
    </row>
    <row r="215" ht="15.75" customHeight="1">
      <c r="A215" s="26" t="s">
        <v>21</v>
      </c>
      <c r="B215" s="15">
        <v>45383.0</v>
      </c>
      <c r="C215" s="28" t="s">
        <v>2010</v>
      </c>
      <c r="D215" s="26" t="s">
        <v>2011</v>
      </c>
      <c r="E215" s="26">
        <v>4.0</v>
      </c>
      <c r="F215" s="21"/>
      <c r="G215" s="30">
        <v>8.2135262474E10</v>
      </c>
      <c r="H215" s="31" t="s">
        <v>2012</v>
      </c>
      <c r="I215" s="21" t="s">
        <v>61</v>
      </c>
      <c r="J215" s="32" t="s">
        <v>2013</v>
      </c>
      <c r="K215" s="21">
        <v>1.0</v>
      </c>
      <c r="L215" s="21"/>
      <c r="M215" s="21" t="s">
        <v>30</v>
      </c>
      <c r="N215" s="19">
        <v>400000.0</v>
      </c>
      <c r="O215" s="19">
        <v>0.0</v>
      </c>
      <c r="P215" s="19">
        <f t="shared" ref="P215:P216" si="50">(N215-O215)*50/100</f>
        <v>200000</v>
      </c>
      <c r="Q215" s="33">
        <f t="shared" ref="Q215:Q216" si="51">N215*30/100</f>
        <v>120000</v>
      </c>
      <c r="R215" s="33">
        <f t="shared" ref="R215:R216" si="52">N215-O215-P215-Q215</f>
        <v>80000</v>
      </c>
      <c r="S215" s="19" t="str">
        <f>R215*RIGHT(Closing!Q$1,3)</f>
        <v>#VALUE!</v>
      </c>
      <c r="T215" s="21" t="s">
        <v>125</v>
      </c>
      <c r="U215" s="21" t="s">
        <v>399</v>
      </c>
      <c r="X215" s="55"/>
      <c r="Y215" s="55"/>
      <c r="Z215" s="55"/>
      <c r="AA215" s="56"/>
      <c r="AB215" s="23"/>
      <c r="AC215" s="53"/>
      <c r="AG215" s="46"/>
    </row>
    <row r="216" ht="15.75" customHeight="1">
      <c r="A216" s="21" t="s">
        <v>21</v>
      </c>
      <c r="B216" s="15">
        <v>45383.0</v>
      </c>
      <c r="C216" s="16" t="s">
        <v>2014</v>
      </c>
      <c r="D216" s="29" t="s">
        <v>2015</v>
      </c>
      <c r="E216" s="29">
        <v>6.0</v>
      </c>
      <c r="F216" s="21" t="s">
        <v>2016</v>
      </c>
      <c r="G216" s="30">
        <v>8.1568425777E10</v>
      </c>
      <c r="H216" s="31" t="s">
        <v>2017</v>
      </c>
      <c r="I216" s="21" t="s">
        <v>90</v>
      </c>
      <c r="J216" s="32" t="s">
        <v>283</v>
      </c>
      <c r="K216" s="21">
        <v>1.0</v>
      </c>
      <c r="L216" s="21"/>
      <c r="M216" s="21" t="s">
        <v>30</v>
      </c>
      <c r="N216" s="19">
        <v>300000.0</v>
      </c>
      <c r="O216" s="19">
        <v>0.0</v>
      </c>
      <c r="P216" s="19">
        <f t="shared" si="50"/>
        <v>150000</v>
      </c>
      <c r="Q216" s="33">
        <f t="shared" si="51"/>
        <v>90000</v>
      </c>
      <c r="R216" s="33">
        <f t="shared" si="52"/>
        <v>60000</v>
      </c>
      <c r="S216" s="19" t="str">
        <f>R216*RIGHT(Closing!Q$1,3)</f>
        <v>#VALUE!</v>
      </c>
      <c r="T216" s="21" t="s">
        <v>549</v>
      </c>
      <c r="U216" s="21" t="s">
        <v>550</v>
      </c>
      <c r="X216" s="55"/>
      <c r="Y216" s="55"/>
      <c r="Z216" s="55"/>
      <c r="AA216" s="56"/>
      <c r="AB216" s="23"/>
      <c r="AC216" s="53"/>
      <c r="AG216" s="59"/>
      <c r="AH216" s="60"/>
      <c r="AI216" s="60"/>
      <c r="AJ216" s="60"/>
      <c r="AK216" s="60"/>
      <c r="AL216" s="60"/>
      <c r="AM216" s="60"/>
      <c r="AN216" s="60"/>
      <c r="AO216" s="60"/>
    </row>
    <row r="217" ht="15.75" customHeight="1">
      <c r="A217" s="21" t="s">
        <v>21</v>
      </c>
      <c r="B217" s="15">
        <v>45427.0</v>
      </c>
      <c r="C217" s="16" t="s">
        <v>2018</v>
      </c>
      <c r="D217" s="29" t="s">
        <v>2019</v>
      </c>
      <c r="E217" s="29">
        <v>1.0</v>
      </c>
      <c r="F217" s="21" t="s">
        <v>236</v>
      </c>
      <c r="G217" s="30">
        <v>6.281268602009E12</v>
      </c>
      <c r="H217" s="72" t="s">
        <v>2020</v>
      </c>
      <c r="I217" s="21" t="s">
        <v>345</v>
      </c>
      <c r="J217" s="32" t="s">
        <v>283</v>
      </c>
      <c r="K217" s="21">
        <v>2.0</v>
      </c>
      <c r="L217" s="21"/>
      <c r="M217" s="21" t="s">
        <v>31</v>
      </c>
      <c r="N217" s="169">
        <v>300000.0</v>
      </c>
      <c r="V217" s="14" t="s">
        <v>2021</v>
      </c>
    </row>
    <row r="218" ht="15.75" customHeight="1">
      <c r="A218" s="14" t="s">
        <v>2022</v>
      </c>
      <c r="B218" s="15"/>
      <c r="C218" s="16" t="s">
        <v>2023</v>
      </c>
      <c r="D218" s="106">
        <v>45272.0</v>
      </c>
      <c r="E218" s="53">
        <v>2.0</v>
      </c>
      <c r="G218" s="79">
        <v>2.81382325697E11</v>
      </c>
      <c r="H218" s="31" t="s">
        <v>2024</v>
      </c>
      <c r="I218" s="14" t="s">
        <v>800</v>
      </c>
      <c r="J218" s="18" t="s">
        <v>2025</v>
      </c>
      <c r="M218" s="14" t="s">
        <v>32</v>
      </c>
      <c r="N218" s="66">
        <v>3140000.0</v>
      </c>
      <c r="O218" s="19">
        <v>0.0</v>
      </c>
      <c r="P218" s="19">
        <f t="shared" ref="P218:P219" si="53">(N218-O218)*50/100</f>
        <v>1570000</v>
      </c>
      <c r="Q218" s="62">
        <v>900000.0</v>
      </c>
      <c r="R218" s="33">
        <f t="shared" ref="R218:R219" si="54">N218-O218-P218-Q218</f>
        <v>670000</v>
      </c>
      <c r="S218" s="19" t="str">
        <f>R218*RIGHT(Closing!Q$1,3)</f>
        <v>#VALUE!</v>
      </c>
      <c r="T218" s="14" t="s">
        <v>500</v>
      </c>
      <c r="U218" s="14" t="s">
        <v>2026</v>
      </c>
      <c r="X218" s="55"/>
      <c r="Y218" s="55"/>
      <c r="Z218" s="55"/>
      <c r="AA218" s="56"/>
      <c r="AB218" s="23"/>
      <c r="AC218" s="53"/>
      <c r="AG218" s="59"/>
      <c r="AH218" s="60"/>
      <c r="AI218" s="60"/>
      <c r="AJ218" s="60"/>
      <c r="AK218" s="60"/>
      <c r="AL218" s="60"/>
      <c r="AM218" s="60"/>
      <c r="AN218" s="60"/>
      <c r="AO218" s="60"/>
    </row>
    <row r="219" ht="15.75" customHeight="1">
      <c r="A219" s="14" t="s">
        <v>20</v>
      </c>
      <c r="B219" s="15"/>
      <c r="C219" s="16" t="s">
        <v>2027</v>
      </c>
      <c r="D219" s="107">
        <v>45397.0</v>
      </c>
      <c r="E219" s="53">
        <v>10.0</v>
      </c>
      <c r="F219" s="14" t="s">
        <v>2028</v>
      </c>
      <c r="G219" s="79">
        <v>6.28129289982E12</v>
      </c>
      <c r="H219" s="31"/>
      <c r="J219" s="18" t="s">
        <v>2029</v>
      </c>
      <c r="M219" s="14" t="s">
        <v>33</v>
      </c>
      <c r="N219" s="66">
        <v>1990000.0</v>
      </c>
      <c r="O219" s="19">
        <v>0.0</v>
      </c>
      <c r="P219" s="19">
        <f t="shared" si="53"/>
        <v>995000</v>
      </c>
      <c r="Q219" s="62">
        <v>900000.0</v>
      </c>
      <c r="R219" s="33">
        <f t="shared" si="54"/>
        <v>95000</v>
      </c>
      <c r="S219" s="19" t="str">
        <f>R219*RIGHT(Closing!Q$1,3)</f>
        <v>#VALUE!</v>
      </c>
      <c r="T219" s="14" t="s">
        <v>27</v>
      </c>
      <c r="U219" s="14" t="s">
        <v>487</v>
      </c>
      <c r="X219" s="55"/>
      <c r="Y219" s="55"/>
      <c r="Z219" s="55"/>
      <c r="AA219" s="56"/>
      <c r="AB219" s="23"/>
      <c r="AC219" s="53"/>
      <c r="AG219" s="59"/>
      <c r="AH219" s="60"/>
      <c r="AI219" s="60"/>
      <c r="AJ219" s="60"/>
      <c r="AK219" s="60"/>
      <c r="AL219" s="60"/>
      <c r="AM219" s="60"/>
      <c r="AN219" s="60"/>
      <c r="AO219" s="60"/>
    </row>
    <row r="220" ht="15.75" customHeight="1">
      <c r="A220" s="14" t="s">
        <v>21</v>
      </c>
      <c r="B220" s="220">
        <v>45452.0</v>
      </c>
      <c r="C220" s="16" t="s">
        <v>2030</v>
      </c>
      <c r="D220" s="107">
        <v>45076.0</v>
      </c>
      <c r="E220" s="53">
        <v>7.0</v>
      </c>
      <c r="F220" s="14" t="s">
        <v>2031</v>
      </c>
      <c r="G220" s="79" t="s">
        <v>2032</v>
      </c>
      <c r="H220" s="31" t="s">
        <v>2033</v>
      </c>
      <c r="J220" s="18" t="s">
        <v>2034</v>
      </c>
      <c r="M220" s="14" t="s">
        <v>31</v>
      </c>
      <c r="N220" s="169"/>
    </row>
    <row r="221" ht="15.75" customHeight="1">
      <c r="A221" s="232" t="s">
        <v>20</v>
      </c>
      <c r="B221" s="96"/>
      <c r="C221" s="230" t="s">
        <v>2035</v>
      </c>
      <c r="D221" s="193" t="s">
        <v>2036</v>
      </c>
      <c r="E221" s="193">
        <v>6.0</v>
      </c>
      <c r="F221" s="82" t="s">
        <v>2037</v>
      </c>
      <c r="G221" s="82" t="s">
        <v>2038</v>
      </c>
      <c r="H221" s="82" t="s">
        <v>2039</v>
      </c>
      <c r="I221" s="82" t="s">
        <v>47</v>
      </c>
      <c r="J221" s="100"/>
      <c r="K221" s="208">
        <v>1.0</v>
      </c>
      <c r="L221" s="100"/>
      <c r="M221" s="82" t="s">
        <v>30</v>
      </c>
      <c r="N221" s="169">
        <v>1500000.0</v>
      </c>
    </row>
    <row r="222" ht="15.75" customHeight="1">
      <c r="A222" s="14" t="s">
        <v>21</v>
      </c>
      <c r="B222" s="220">
        <v>45452.0</v>
      </c>
      <c r="C222" s="16" t="s">
        <v>2030</v>
      </c>
      <c r="D222" s="107">
        <v>45076.0</v>
      </c>
      <c r="E222" s="53">
        <v>7.0</v>
      </c>
      <c r="F222" s="14" t="s">
        <v>2031</v>
      </c>
      <c r="G222" s="79" t="s">
        <v>2032</v>
      </c>
      <c r="H222" s="31" t="s">
        <v>2033</v>
      </c>
      <c r="J222" s="18" t="s">
        <v>2034</v>
      </c>
      <c r="M222" s="14" t="s">
        <v>31</v>
      </c>
      <c r="N222" s="66">
        <v>690000.0</v>
      </c>
      <c r="O222" s="19">
        <v>0.0</v>
      </c>
      <c r="P222" s="19">
        <f>(N222-O222)*50/100</f>
        <v>345000</v>
      </c>
      <c r="Q222" s="33">
        <f>N222*30/100</f>
        <v>207000</v>
      </c>
      <c r="R222" s="33">
        <f>N222-O222-P222-Q222</f>
        <v>138000</v>
      </c>
      <c r="S222" s="19" t="str">
        <f>R222*RIGHT(Closing!Q$1,3)</f>
        <v>#VALUE!</v>
      </c>
      <c r="T222" s="14" t="s">
        <v>612</v>
      </c>
      <c r="U222" s="14" t="s">
        <v>613</v>
      </c>
      <c r="X222" s="55"/>
      <c r="Y222" s="55"/>
      <c r="Z222" s="55"/>
      <c r="AA222" s="56"/>
      <c r="AB222" s="23"/>
      <c r="AC222" s="53"/>
      <c r="AG222" s="59"/>
      <c r="AH222" s="60"/>
      <c r="AI222" s="60"/>
      <c r="AJ222" s="60"/>
      <c r="AK222" s="60"/>
      <c r="AL222" s="60"/>
      <c r="AM222" s="60"/>
      <c r="AN222" s="60"/>
      <c r="AO222" s="60"/>
    </row>
    <row r="223" ht="15.75" customHeight="1">
      <c r="A223" s="21" t="s">
        <v>20</v>
      </c>
      <c r="B223" s="15"/>
      <c r="C223" s="16" t="s">
        <v>2040</v>
      </c>
      <c r="D223" s="29" t="s">
        <v>2041</v>
      </c>
      <c r="E223" s="29">
        <v>7.0</v>
      </c>
      <c r="F223" s="21" t="s">
        <v>2042</v>
      </c>
      <c r="G223" s="30">
        <v>6.281259238073E12</v>
      </c>
      <c r="H223" s="31" t="s">
        <v>2043</v>
      </c>
      <c r="I223" s="21" t="s">
        <v>236</v>
      </c>
      <c r="J223" s="32" t="s">
        <v>2044</v>
      </c>
      <c r="K223" s="21">
        <v>1.0</v>
      </c>
      <c r="L223" s="21"/>
      <c r="M223" s="21" t="s">
        <v>31</v>
      </c>
      <c r="N223" s="169">
        <v>1500000.0</v>
      </c>
      <c r="T223" s="14" t="s">
        <v>932</v>
      </c>
      <c r="U223" s="14" t="s">
        <v>278</v>
      </c>
      <c r="V223" s="14" t="s">
        <v>2045</v>
      </c>
    </row>
    <row r="224" ht="15.75" customHeight="1">
      <c r="A224" s="21" t="s">
        <v>21</v>
      </c>
      <c r="B224" s="15">
        <v>45471.0</v>
      </c>
      <c r="C224" s="16" t="s">
        <v>2018</v>
      </c>
      <c r="D224" s="29" t="s">
        <v>2019</v>
      </c>
      <c r="E224" s="29">
        <v>1.0</v>
      </c>
      <c r="F224" s="21" t="s">
        <v>236</v>
      </c>
      <c r="G224" s="30">
        <v>6.281268602009E12</v>
      </c>
      <c r="H224" s="72" t="s">
        <v>2020</v>
      </c>
      <c r="I224" s="21" t="s">
        <v>345</v>
      </c>
      <c r="J224" s="32" t="s">
        <v>2046</v>
      </c>
      <c r="K224" s="21">
        <v>2.0</v>
      </c>
      <c r="L224" s="21"/>
      <c r="M224" s="21" t="s">
        <v>31</v>
      </c>
      <c r="N224" s="169">
        <v>300000.0</v>
      </c>
    </row>
    <row r="225" ht="15.0" customHeight="1">
      <c r="A225" s="26" t="s">
        <v>21</v>
      </c>
      <c r="B225" s="15">
        <v>45478.0</v>
      </c>
      <c r="C225" s="16" t="s">
        <v>2047</v>
      </c>
      <c r="D225" s="50">
        <v>43924.0</v>
      </c>
      <c r="E225" s="29">
        <v>5.0</v>
      </c>
      <c r="F225" s="21" t="s">
        <v>2048</v>
      </c>
      <c r="G225" s="30" t="s">
        <v>2049</v>
      </c>
      <c r="H225" s="31" t="s">
        <v>2050</v>
      </c>
      <c r="I225" s="21"/>
      <c r="J225" s="32"/>
      <c r="K225" s="21">
        <v>1.0</v>
      </c>
      <c r="L225" s="21"/>
      <c r="M225" s="21" t="s">
        <v>30</v>
      </c>
      <c r="N225" s="19">
        <v>300000.0</v>
      </c>
      <c r="O225" s="19">
        <v>0.0</v>
      </c>
      <c r="P225" s="19">
        <f t="shared" ref="P225:P229" si="55">(N225-O225)*50/100</f>
        <v>150000</v>
      </c>
      <c r="Q225" s="33">
        <f>N225*30/100</f>
        <v>90000</v>
      </c>
      <c r="R225" s="33">
        <f t="shared" ref="R225:R229" si="56">N225-O225-P225-Q225</f>
        <v>60000</v>
      </c>
      <c r="S225" s="19" t="str">
        <f>R225*RIGHT(Closing!Q$1,3)</f>
        <v>#VALUE!</v>
      </c>
      <c r="T225" s="21" t="s">
        <v>27</v>
      </c>
      <c r="U225" s="21" t="s">
        <v>28</v>
      </c>
      <c r="X225" s="55"/>
      <c r="Y225" s="55"/>
      <c r="Z225" s="55"/>
      <c r="AA225" s="56"/>
      <c r="AB225" s="23"/>
      <c r="AC225" s="53"/>
      <c r="AG225" s="59"/>
      <c r="AH225" s="60"/>
      <c r="AI225" s="60"/>
      <c r="AJ225" s="60"/>
      <c r="AK225" s="60"/>
      <c r="AL225" s="60"/>
      <c r="AM225" s="60"/>
      <c r="AN225" s="60"/>
      <c r="AO225" s="60"/>
    </row>
    <row r="226" ht="15.75" customHeight="1">
      <c r="A226" s="21" t="s">
        <v>20</v>
      </c>
      <c r="B226" s="15"/>
      <c r="C226" s="16" t="s">
        <v>2040</v>
      </c>
      <c r="D226" s="29" t="s">
        <v>2041</v>
      </c>
      <c r="E226" s="29">
        <v>7.0</v>
      </c>
      <c r="F226" s="21" t="s">
        <v>2042</v>
      </c>
      <c r="G226" s="30">
        <v>6.281259238073E12</v>
      </c>
      <c r="H226" s="31" t="s">
        <v>2043</v>
      </c>
      <c r="I226" s="21" t="s">
        <v>236</v>
      </c>
      <c r="J226" s="32" t="s">
        <v>2044</v>
      </c>
      <c r="K226" s="21">
        <v>1.0</v>
      </c>
      <c r="L226" s="21"/>
      <c r="M226" s="21" t="s">
        <v>31</v>
      </c>
      <c r="N226" s="19">
        <v>2100000.0</v>
      </c>
      <c r="O226" s="19">
        <v>0.0</v>
      </c>
      <c r="P226" s="19">
        <f t="shared" si="55"/>
        <v>1050000</v>
      </c>
      <c r="Q226" s="62">
        <v>500000.0</v>
      </c>
      <c r="R226" s="33">
        <f t="shared" si="56"/>
        <v>550000</v>
      </c>
      <c r="S226" s="19" t="str">
        <f>R226*RIGHT(Closing!Q$1,3)</f>
        <v>#VALUE!</v>
      </c>
      <c r="T226" s="21" t="s">
        <v>932</v>
      </c>
      <c r="U226" s="21" t="s">
        <v>278</v>
      </c>
      <c r="X226" s="55"/>
      <c r="Y226" s="55"/>
      <c r="Z226" s="55"/>
      <c r="AA226" s="56"/>
      <c r="AB226" s="23"/>
      <c r="AC226" s="53"/>
      <c r="AG226" s="59"/>
      <c r="AH226" s="60"/>
      <c r="AI226" s="60"/>
      <c r="AJ226" s="60"/>
      <c r="AK226" s="60"/>
      <c r="AL226" s="60"/>
      <c r="AM226" s="60"/>
      <c r="AN226" s="60"/>
      <c r="AO226" s="60"/>
    </row>
    <row r="227" ht="15.75" customHeight="1">
      <c r="A227" s="14" t="s">
        <v>21</v>
      </c>
      <c r="B227" s="15">
        <v>45470.0</v>
      </c>
      <c r="C227" s="16" t="s">
        <v>2051</v>
      </c>
      <c r="D227" s="107">
        <v>45072.0</v>
      </c>
      <c r="E227" s="53">
        <v>1.0</v>
      </c>
      <c r="F227" s="14" t="s">
        <v>2052</v>
      </c>
      <c r="G227" s="79" t="s">
        <v>2053</v>
      </c>
      <c r="H227" s="31" t="s">
        <v>2054</v>
      </c>
      <c r="J227" s="18" t="s">
        <v>2055</v>
      </c>
      <c r="M227" s="14" t="s">
        <v>32</v>
      </c>
      <c r="N227" s="66">
        <v>790000.0</v>
      </c>
      <c r="O227" s="19">
        <v>0.0</v>
      </c>
      <c r="P227" s="19">
        <f t="shared" si="55"/>
        <v>395000</v>
      </c>
      <c r="Q227" s="33">
        <f t="shared" ref="Q227:Q229" si="57">N227*30/100</f>
        <v>237000</v>
      </c>
      <c r="R227" s="33">
        <f t="shared" si="56"/>
        <v>158000</v>
      </c>
      <c r="S227" s="19" t="str">
        <f>R227*RIGHT(Closing!Q$1,3)</f>
        <v>#VALUE!</v>
      </c>
      <c r="T227" s="14" t="s">
        <v>27</v>
      </c>
      <c r="U227" s="14" t="s">
        <v>487</v>
      </c>
      <c r="X227" s="55"/>
      <c r="Y227" s="55"/>
      <c r="Z227" s="55"/>
      <c r="AA227" s="56"/>
      <c r="AB227" s="23"/>
      <c r="AC227" s="53"/>
      <c r="AG227" s="59"/>
      <c r="AH227" s="60"/>
      <c r="AI227" s="60"/>
      <c r="AJ227" s="60"/>
      <c r="AK227" s="60"/>
      <c r="AL227" s="60"/>
      <c r="AM227" s="60"/>
      <c r="AN227" s="60"/>
      <c r="AO227" s="60"/>
    </row>
    <row r="228" ht="15.75" customHeight="1">
      <c r="A228" s="14" t="s">
        <v>21</v>
      </c>
      <c r="B228" s="15">
        <v>45479.0</v>
      </c>
      <c r="C228" s="16" t="s">
        <v>2056</v>
      </c>
      <c r="D228" s="107">
        <v>45075.0</v>
      </c>
      <c r="E228" s="53">
        <v>10.0</v>
      </c>
      <c r="F228" s="14" t="s">
        <v>2057</v>
      </c>
      <c r="G228" s="79">
        <v>8.1338783986E10</v>
      </c>
      <c r="H228" s="31" t="s">
        <v>2058</v>
      </c>
      <c r="J228" s="18" t="s">
        <v>657</v>
      </c>
      <c r="M228" s="14" t="s">
        <v>33</v>
      </c>
      <c r="N228" s="66">
        <v>690000.0</v>
      </c>
      <c r="O228" s="19">
        <v>0.0</v>
      </c>
      <c r="P228" s="19">
        <f t="shared" si="55"/>
        <v>345000</v>
      </c>
      <c r="Q228" s="33">
        <f t="shared" si="57"/>
        <v>207000</v>
      </c>
      <c r="R228" s="33">
        <f t="shared" si="56"/>
        <v>138000</v>
      </c>
      <c r="S228" s="19" t="str">
        <f>R228*RIGHT(Closing!Q$1,3)</f>
        <v>#VALUE!</v>
      </c>
      <c r="T228" s="14" t="s">
        <v>27</v>
      </c>
      <c r="U228" s="14" t="s">
        <v>118</v>
      </c>
      <c r="X228" s="55"/>
      <c r="Y228" s="55"/>
      <c r="Z228" s="55"/>
      <c r="AA228" s="56"/>
      <c r="AB228" s="23"/>
      <c r="AC228" s="53"/>
      <c r="AG228" s="59"/>
      <c r="AH228" s="60"/>
      <c r="AI228" s="60"/>
      <c r="AJ228" s="60"/>
      <c r="AK228" s="60"/>
      <c r="AL228" s="60"/>
      <c r="AM228" s="60"/>
      <c r="AN228" s="60"/>
      <c r="AO228" s="60"/>
    </row>
    <row r="229" ht="15.75" customHeight="1">
      <c r="A229" s="21" t="s">
        <v>21</v>
      </c>
      <c r="B229" s="15">
        <v>45471.0</v>
      </c>
      <c r="C229" s="16" t="s">
        <v>2018</v>
      </c>
      <c r="D229" s="29" t="s">
        <v>2019</v>
      </c>
      <c r="E229" s="29">
        <v>1.0</v>
      </c>
      <c r="F229" s="21" t="s">
        <v>236</v>
      </c>
      <c r="G229" s="30">
        <v>6.281268602009E12</v>
      </c>
      <c r="H229" s="72" t="s">
        <v>2020</v>
      </c>
      <c r="I229" s="21" t="s">
        <v>345</v>
      </c>
      <c r="J229" s="32" t="s">
        <v>2046</v>
      </c>
      <c r="K229" s="21">
        <v>2.0</v>
      </c>
      <c r="L229" s="21"/>
      <c r="M229" s="21" t="s">
        <v>31</v>
      </c>
      <c r="N229" s="66">
        <v>300000.0</v>
      </c>
      <c r="O229" s="19">
        <v>0.0</v>
      </c>
      <c r="P229" s="19">
        <f t="shared" si="55"/>
        <v>150000</v>
      </c>
      <c r="Q229" s="33">
        <f t="shared" si="57"/>
        <v>90000</v>
      </c>
      <c r="R229" s="33">
        <f t="shared" si="56"/>
        <v>60000</v>
      </c>
      <c r="S229" s="19" t="str">
        <f>R229*RIGHT(Closing!Q$1,3)</f>
        <v>#VALUE!</v>
      </c>
      <c r="T229" s="34"/>
      <c r="U229" s="34"/>
      <c r="X229" s="55"/>
      <c r="Y229" s="55"/>
      <c r="Z229" s="55"/>
      <c r="AA229" s="56"/>
      <c r="AB229" s="23"/>
      <c r="AC229" s="53"/>
      <c r="AG229" s="59"/>
      <c r="AH229" s="60"/>
      <c r="AI229" s="60"/>
      <c r="AJ229" s="60"/>
      <c r="AK229" s="60"/>
      <c r="AL229" s="60"/>
      <c r="AM229" s="60"/>
      <c r="AN229" s="60"/>
      <c r="AO229" s="60"/>
    </row>
    <row r="230" ht="15.75" customHeight="1">
      <c r="A230" s="26" t="s">
        <v>21</v>
      </c>
      <c r="B230" s="15">
        <v>45517.0</v>
      </c>
      <c r="C230" s="16" t="s">
        <v>2059</v>
      </c>
      <c r="D230" s="50">
        <v>43437.0</v>
      </c>
      <c r="E230" s="29">
        <v>5.0</v>
      </c>
      <c r="F230" s="26" t="s">
        <v>2060</v>
      </c>
      <c r="G230" s="30">
        <v>8.179898759E9</v>
      </c>
      <c r="H230" s="31" t="s">
        <v>2061</v>
      </c>
      <c r="I230" s="21" t="s">
        <v>47</v>
      </c>
      <c r="J230" s="32" t="s">
        <v>2062</v>
      </c>
      <c r="K230" s="21">
        <v>1.0</v>
      </c>
      <c r="L230" s="21"/>
      <c r="M230" s="21" t="s">
        <v>31</v>
      </c>
      <c r="N230" s="169">
        <v>750000.0</v>
      </c>
      <c r="V230" s="14" t="s">
        <v>2063</v>
      </c>
    </row>
    <row r="231" ht="15.75" customHeight="1">
      <c r="A231" s="26" t="s">
        <v>21</v>
      </c>
      <c r="B231" s="125">
        <v>45523.0</v>
      </c>
      <c r="C231" s="16" t="s">
        <v>2064</v>
      </c>
      <c r="D231" s="26" t="s">
        <v>2065</v>
      </c>
      <c r="E231" s="26">
        <v>7.0</v>
      </c>
      <c r="F231" s="26"/>
      <c r="G231" s="30">
        <v>8.1326213293E10</v>
      </c>
      <c r="H231" s="31" t="s">
        <v>2066</v>
      </c>
      <c r="I231" s="21" t="s">
        <v>61</v>
      </c>
      <c r="J231" s="32"/>
      <c r="K231" s="21">
        <v>1.0</v>
      </c>
      <c r="L231" s="21"/>
      <c r="M231" s="21" t="s">
        <v>31</v>
      </c>
      <c r="N231" s="169">
        <v>300000.0</v>
      </c>
      <c r="V231" s="14" t="s">
        <v>2067</v>
      </c>
    </row>
    <row r="232" ht="15.75" customHeight="1">
      <c r="A232" s="100" t="s">
        <v>21</v>
      </c>
      <c r="B232" s="224">
        <v>45517.0</v>
      </c>
      <c r="C232" s="230" t="s">
        <v>2068</v>
      </c>
      <c r="D232" s="113">
        <v>45119.0</v>
      </c>
      <c r="E232" s="99">
        <v>1.0</v>
      </c>
      <c r="F232" s="100"/>
      <c r="G232" s="233">
        <v>8.1286999E10</v>
      </c>
      <c r="H232" s="233" t="s">
        <v>2069</v>
      </c>
      <c r="I232" s="100"/>
      <c r="J232" s="234" t="s">
        <v>2070</v>
      </c>
      <c r="K232" s="100"/>
      <c r="L232" s="100"/>
      <c r="M232" s="100" t="s">
        <v>32</v>
      </c>
      <c r="N232" s="174">
        <v>940000.0</v>
      </c>
      <c r="O232" s="103">
        <v>0.0</v>
      </c>
      <c r="P232" s="103">
        <f t="shared" ref="P232:P233" si="58">(N232-O232)*50/100</f>
        <v>470000</v>
      </c>
      <c r="Q232" s="103">
        <f t="shared" ref="Q232:Q233" si="59">N232*30/100</f>
        <v>282000</v>
      </c>
      <c r="R232" s="103">
        <f t="shared" ref="R232:R233" si="60">N232-O232-P232-Q232</f>
        <v>188000</v>
      </c>
      <c r="S232" s="103">
        <f t="shared" ref="S232:S233" si="61">R232*RIGHT(S$1,3)</f>
        <v>75200</v>
      </c>
      <c r="T232" s="100" t="s">
        <v>125</v>
      </c>
      <c r="U232" s="100" t="s">
        <v>2071</v>
      </c>
      <c r="V232" s="100"/>
      <c r="W232" s="100"/>
      <c r="X232" s="104"/>
      <c r="Y232" s="104"/>
      <c r="Z232" s="104"/>
      <c r="AA232" s="100"/>
      <c r="AB232" s="100"/>
      <c r="AC232" s="100"/>
      <c r="AD232" s="100"/>
      <c r="AE232" s="100"/>
      <c r="AF232" s="100"/>
      <c r="AG232" s="105"/>
      <c r="AH232" s="105"/>
      <c r="AI232" s="105"/>
      <c r="AJ232" s="105"/>
      <c r="AK232" s="105"/>
      <c r="AL232" s="105"/>
      <c r="AM232" s="105"/>
      <c r="AN232" s="105"/>
      <c r="AO232" s="105"/>
    </row>
    <row r="233" ht="15.75" customHeight="1">
      <c r="A233" s="100" t="s">
        <v>21</v>
      </c>
      <c r="B233" s="235">
        <v>45529.0</v>
      </c>
      <c r="C233" s="230" t="s">
        <v>2072</v>
      </c>
      <c r="D233" s="113">
        <v>45162.0</v>
      </c>
      <c r="E233" s="99">
        <v>10.0</v>
      </c>
      <c r="F233" s="100" t="s">
        <v>2073</v>
      </c>
      <c r="G233" s="100">
        <v>8.1339401826E10</v>
      </c>
      <c r="H233" s="100"/>
      <c r="I233" s="100" t="s">
        <v>1127</v>
      </c>
      <c r="J233" s="234" t="s">
        <v>2074</v>
      </c>
      <c r="K233" s="100"/>
      <c r="L233" s="100"/>
      <c r="M233" s="100" t="s">
        <v>33</v>
      </c>
      <c r="N233" s="174">
        <v>390000.0</v>
      </c>
      <c r="O233" s="103">
        <v>0.0</v>
      </c>
      <c r="P233" s="103">
        <f t="shared" si="58"/>
        <v>195000</v>
      </c>
      <c r="Q233" s="103">
        <f t="shared" si="59"/>
        <v>117000</v>
      </c>
      <c r="R233" s="103">
        <f t="shared" si="60"/>
        <v>78000</v>
      </c>
      <c r="S233" s="103">
        <f t="shared" si="61"/>
        <v>31200</v>
      </c>
      <c r="T233" s="100" t="s">
        <v>27</v>
      </c>
      <c r="U233" s="100" t="s">
        <v>28</v>
      </c>
      <c r="V233" s="100"/>
      <c r="W233" s="100"/>
      <c r="X233" s="104"/>
      <c r="Y233" s="104"/>
      <c r="Z233" s="104"/>
      <c r="AA233" s="100"/>
      <c r="AB233" s="100"/>
      <c r="AC233" s="100"/>
      <c r="AD233" s="100"/>
      <c r="AE233" s="100"/>
      <c r="AF233" s="100"/>
      <c r="AG233" s="105"/>
      <c r="AH233" s="105"/>
      <c r="AI233" s="105"/>
      <c r="AJ233" s="105"/>
      <c r="AK233" s="105"/>
      <c r="AL233" s="105"/>
      <c r="AM233" s="105"/>
      <c r="AN233" s="105"/>
      <c r="AO233" s="105"/>
    </row>
    <row r="234" ht="15.75" customHeight="1">
      <c r="A234" s="14" t="s">
        <v>21</v>
      </c>
      <c r="B234" s="15"/>
      <c r="C234" s="16" t="s">
        <v>2075</v>
      </c>
      <c r="D234" s="53"/>
      <c r="E234" s="53"/>
      <c r="F234" s="14" t="s">
        <v>2076</v>
      </c>
      <c r="G234" s="79"/>
      <c r="H234" s="31"/>
      <c r="I234" s="14" t="s">
        <v>2077</v>
      </c>
      <c r="J234" s="18" t="s">
        <v>2078</v>
      </c>
      <c r="M234" s="14" t="s">
        <v>30</v>
      </c>
      <c r="N234" s="66"/>
      <c r="O234" s="66"/>
      <c r="P234" s="66"/>
      <c r="Q234" s="66"/>
      <c r="R234" s="66"/>
      <c r="S234" s="66"/>
      <c r="T234" s="34"/>
      <c r="U234" s="34"/>
      <c r="X234" s="55"/>
      <c r="Y234" s="55"/>
      <c r="Z234" s="55"/>
      <c r="AA234" s="56"/>
      <c r="AB234" s="23"/>
      <c r="AC234" s="53"/>
      <c r="AG234" s="59"/>
      <c r="AH234" s="60"/>
      <c r="AI234" s="60"/>
      <c r="AJ234" s="60"/>
      <c r="AK234" s="60"/>
      <c r="AL234" s="60"/>
      <c r="AM234" s="60"/>
      <c r="AN234" s="60"/>
      <c r="AO234" s="60"/>
    </row>
    <row r="235" ht="15.75" customHeight="1">
      <c r="A235" s="26" t="s">
        <v>21</v>
      </c>
      <c r="B235" s="15">
        <v>45532.0</v>
      </c>
      <c r="C235" s="16" t="s">
        <v>2079</v>
      </c>
      <c r="D235" s="50">
        <v>44166.0</v>
      </c>
      <c r="E235" s="29">
        <v>5.0</v>
      </c>
      <c r="F235" s="21" t="s">
        <v>2080</v>
      </c>
      <c r="G235" s="30">
        <v>8.1747848E9</v>
      </c>
      <c r="H235" s="31" t="s">
        <v>2081</v>
      </c>
      <c r="I235" s="21"/>
      <c r="J235" s="32"/>
      <c r="K235" s="21">
        <v>1.0</v>
      </c>
      <c r="L235" s="21"/>
      <c r="M235" s="21" t="s">
        <v>30</v>
      </c>
      <c r="N235" s="19">
        <v>650000.0</v>
      </c>
      <c r="O235" s="19">
        <v>0.0</v>
      </c>
      <c r="P235" s="19">
        <f t="shared" ref="P235:P247" si="62">(N235-O235)*50/100</f>
        <v>325000</v>
      </c>
      <c r="Q235" s="33">
        <f t="shared" ref="Q235:Q247" si="63">N235*30/100</f>
        <v>195000</v>
      </c>
      <c r="R235" s="33">
        <f t="shared" ref="R235:R247" si="64">N235-O235-P235-Q235</f>
        <v>130000</v>
      </c>
      <c r="S235" s="19" t="str">
        <f>R235*RIGHT(Closing!Q$1,3)</f>
        <v>#VALUE!</v>
      </c>
      <c r="T235" s="21" t="s">
        <v>27</v>
      </c>
      <c r="U235" s="21" t="s">
        <v>28</v>
      </c>
      <c r="X235" s="55"/>
      <c r="Y235" s="55"/>
      <c r="Z235" s="55"/>
      <c r="AA235" s="56"/>
      <c r="AB235" s="23"/>
      <c r="AC235" s="53"/>
      <c r="AG235" s="59"/>
      <c r="AH235" s="60"/>
      <c r="AI235" s="60"/>
      <c r="AJ235" s="60"/>
      <c r="AK235" s="60"/>
      <c r="AL235" s="60"/>
      <c r="AM235" s="60"/>
      <c r="AN235" s="60"/>
      <c r="AO235" s="60"/>
    </row>
    <row r="236" ht="17.25" customHeight="1">
      <c r="A236" s="26" t="s">
        <v>21</v>
      </c>
      <c r="B236" s="15">
        <v>45545.0</v>
      </c>
      <c r="C236" s="16" t="s">
        <v>2082</v>
      </c>
      <c r="D236" s="50">
        <v>44077.0</v>
      </c>
      <c r="E236" s="29">
        <v>7.0</v>
      </c>
      <c r="F236" s="21" t="s">
        <v>2083</v>
      </c>
      <c r="G236" s="30">
        <v>8.5286996765E10</v>
      </c>
      <c r="H236" s="31" t="s">
        <v>2084</v>
      </c>
      <c r="I236" s="21" t="s">
        <v>90</v>
      </c>
      <c r="J236" s="32"/>
      <c r="K236" s="21">
        <v>1.0</v>
      </c>
      <c r="L236" s="21"/>
      <c r="M236" s="21" t="s">
        <v>31</v>
      </c>
      <c r="N236" s="19">
        <v>650000.0</v>
      </c>
      <c r="O236" s="19">
        <v>0.0</v>
      </c>
      <c r="P236" s="19">
        <f t="shared" si="62"/>
        <v>325000</v>
      </c>
      <c r="Q236" s="33">
        <f t="shared" si="63"/>
        <v>195000</v>
      </c>
      <c r="R236" s="33">
        <f t="shared" si="64"/>
        <v>130000</v>
      </c>
      <c r="S236" s="19" t="str">
        <f>R236*RIGHT(Closing!Q$1,3)</f>
        <v>#VALUE!</v>
      </c>
      <c r="T236" s="44" t="s">
        <v>92</v>
      </c>
      <c r="U236" s="21" t="s">
        <v>2085</v>
      </c>
      <c r="X236" s="55"/>
      <c r="Y236" s="55"/>
      <c r="Z236" s="55"/>
      <c r="AA236" s="56"/>
      <c r="AB236" s="23"/>
      <c r="AC236" s="53"/>
      <c r="AG236" s="59"/>
      <c r="AH236" s="60"/>
      <c r="AI236" s="60"/>
      <c r="AJ236" s="60"/>
      <c r="AK236" s="60"/>
      <c r="AL236" s="60"/>
      <c r="AM236" s="60"/>
      <c r="AN236" s="60"/>
      <c r="AO236" s="60"/>
    </row>
    <row r="237" ht="15.75" customHeight="1">
      <c r="A237" s="14" t="s">
        <v>21</v>
      </c>
      <c r="B237" s="119">
        <v>45534.0</v>
      </c>
      <c r="C237" s="16" t="s">
        <v>2086</v>
      </c>
      <c r="D237" s="53" t="s">
        <v>2087</v>
      </c>
      <c r="E237" s="53">
        <v>2.0</v>
      </c>
      <c r="F237" s="14" t="s">
        <v>2088</v>
      </c>
      <c r="G237" s="79">
        <v>6.281224800609E12</v>
      </c>
      <c r="H237" s="58" t="s">
        <v>2089</v>
      </c>
      <c r="I237" s="14" t="s">
        <v>310</v>
      </c>
      <c r="J237" s="18" t="s">
        <v>2090</v>
      </c>
      <c r="K237" s="14">
        <v>2.0</v>
      </c>
      <c r="M237" s="14" t="s">
        <v>31</v>
      </c>
      <c r="N237" s="66">
        <v>600000.0</v>
      </c>
      <c r="O237" s="19">
        <v>0.0</v>
      </c>
      <c r="P237" s="19">
        <f t="shared" si="62"/>
        <v>300000</v>
      </c>
      <c r="Q237" s="33">
        <f t="shared" si="63"/>
        <v>180000</v>
      </c>
      <c r="R237" s="33">
        <f t="shared" si="64"/>
        <v>120000</v>
      </c>
      <c r="S237" s="19" t="str">
        <f>R237*RIGHT(Closing!Q$1,3)</f>
        <v>#VALUE!</v>
      </c>
      <c r="T237" s="14" t="s">
        <v>92</v>
      </c>
      <c r="U237" s="14" t="s">
        <v>353</v>
      </c>
      <c r="X237" s="55"/>
      <c r="Y237" s="55"/>
      <c r="Z237" s="55"/>
      <c r="AA237" s="56"/>
      <c r="AB237" s="23"/>
      <c r="AC237" s="53"/>
      <c r="AG237" s="59"/>
      <c r="AH237" s="60"/>
      <c r="AI237" s="60"/>
      <c r="AJ237" s="60"/>
      <c r="AK237" s="60"/>
      <c r="AL237" s="60"/>
      <c r="AM237" s="60"/>
      <c r="AN237" s="60"/>
      <c r="AO237" s="60"/>
    </row>
    <row r="238" ht="15.75" customHeight="1">
      <c r="A238" s="14" t="s">
        <v>21</v>
      </c>
      <c r="B238" s="15">
        <v>45622.0</v>
      </c>
      <c r="C238" s="16" t="s">
        <v>2091</v>
      </c>
      <c r="D238" s="53" t="s">
        <v>394</v>
      </c>
      <c r="E238" s="53">
        <v>7.0</v>
      </c>
      <c r="F238" s="14" t="s">
        <v>1673</v>
      </c>
      <c r="G238" s="79">
        <v>6.282282919451E12</v>
      </c>
      <c r="H238" s="58" t="s">
        <v>2092</v>
      </c>
      <c r="I238" s="14" t="s">
        <v>316</v>
      </c>
      <c r="J238" s="18" t="s">
        <v>1996</v>
      </c>
      <c r="K238" s="14">
        <v>1.0</v>
      </c>
      <c r="M238" s="14" t="s">
        <v>31</v>
      </c>
      <c r="N238" s="66">
        <v>300000.0</v>
      </c>
      <c r="O238" s="19">
        <v>0.0</v>
      </c>
      <c r="P238" s="19">
        <f t="shared" si="62"/>
        <v>150000</v>
      </c>
      <c r="Q238" s="33">
        <f t="shared" si="63"/>
        <v>90000</v>
      </c>
      <c r="R238" s="33">
        <f t="shared" si="64"/>
        <v>60000</v>
      </c>
      <c r="S238" s="19" t="str">
        <f>R238*RIGHT(Closing!Q$1,3)</f>
        <v>#VALUE!</v>
      </c>
      <c r="T238" s="90" t="s">
        <v>69</v>
      </c>
      <c r="U238" s="14" t="s">
        <v>2093</v>
      </c>
      <c r="X238" s="55"/>
      <c r="Y238" s="55"/>
      <c r="Z238" s="55"/>
      <c r="AA238" s="56"/>
      <c r="AB238" s="23"/>
      <c r="AC238" s="53"/>
      <c r="AG238" s="59"/>
      <c r="AH238" s="60"/>
      <c r="AI238" s="60"/>
      <c r="AJ238" s="60"/>
      <c r="AK238" s="60"/>
      <c r="AL238" s="60"/>
      <c r="AM238" s="60"/>
      <c r="AN238" s="60"/>
      <c r="AO238" s="60"/>
    </row>
    <row r="239" ht="15.75" customHeight="1">
      <c r="A239" s="14" t="s">
        <v>21</v>
      </c>
      <c r="B239" s="15">
        <v>45531.0</v>
      </c>
      <c r="C239" s="28" t="s">
        <v>2094</v>
      </c>
      <c r="D239" s="53" t="s">
        <v>2095</v>
      </c>
      <c r="E239" s="53">
        <v>20.0</v>
      </c>
      <c r="F239" s="14" t="s">
        <v>2096</v>
      </c>
      <c r="G239" s="79">
        <v>6.285222300939E12</v>
      </c>
      <c r="H239" s="65" t="s">
        <v>2097</v>
      </c>
      <c r="I239" s="14" t="s">
        <v>569</v>
      </c>
      <c r="J239" s="18" t="s">
        <v>2098</v>
      </c>
      <c r="M239" s="14" t="s">
        <v>32</v>
      </c>
      <c r="N239" s="66">
        <v>690000.0</v>
      </c>
      <c r="O239" s="19">
        <v>0.0</v>
      </c>
      <c r="P239" s="19">
        <f t="shared" si="62"/>
        <v>345000</v>
      </c>
      <c r="Q239" s="33">
        <f t="shared" si="63"/>
        <v>207000</v>
      </c>
      <c r="R239" s="33">
        <f t="shared" si="64"/>
        <v>138000</v>
      </c>
      <c r="S239" s="19" t="str">
        <f>R239*RIGHT(Closing!Q$1,3)</f>
        <v>#VALUE!</v>
      </c>
      <c r="T239" s="14" t="s">
        <v>92</v>
      </c>
      <c r="U239" s="14" t="s">
        <v>353</v>
      </c>
      <c r="X239" s="55"/>
      <c r="Y239" s="55"/>
      <c r="Z239" s="55"/>
      <c r="AA239" s="56"/>
      <c r="AB239" s="23"/>
      <c r="AC239" s="53"/>
      <c r="AG239" s="59"/>
      <c r="AH239" s="60"/>
      <c r="AI239" s="60"/>
      <c r="AJ239" s="60"/>
      <c r="AK239" s="60"/>
      <c r="AL239" s="60"/>
      <c r="AM239" s="60"/>
      <c r="AN239" s="60"/>
      <c r="AO239" s="60"/>
    </row>
    <row r="240" ht="15.75" customHeight="1">
      <c r="A240" s="14" t="s">
        <v>21</v>
      </c>
      <c r="B240" s="15">
        <v>45387.0</v>
      </c>
      <c r="C240" s="16" t="s">
        <v>2099</v>
      </c>
      <c r="D240" s="107">
        <v>44929.0</v>
      </c>
      <c r="E240" s="53">
        <v>1.0</v>
      </c>
      <c r="F240" s="14" t="s">
        <v>2100</v>
      </c>
      <c r="G240" s="79"/>
      <c r="H240" s="31"/>
      <c r="J240" s="18" t="s">
        <v>2101</v>
      </c>
      <c r="M240" s="14" t="s">
        <v>31</v>
      </c>
      <c r="N240" s="66">
        <v>1940000.0</v>
      </c>
      <c r="O240" s="19">
        <v>0.0</v>
      </c>
      <c r="P240" s="19">
        <f t="shared" si="62"/>
        <v>970000</v>
      </c>
      <c r="Q240" s="33">
        <f t="shared" si="63"/>
        <v>582000</v>
      </c>
      <c r="R240" s="33">
        <f t="shared" si="64"/>
        <v>388000</v>
      </c>
      <c r="S240" s="19" t="str">
        <f>R240*RIGHT(Closing!Q$1,3)</f>
        <v>#VALUE!</v>
      </c>
      <c r="T240" s="14" t="s">
        <v>176</v>
      </c>
      <c r="U240" s="14" t="s">
        <v>2102</v>
      </c>
      <c r="X240" s="55"/>
      <c r="Y240" s="55"/>
      <c r="Z240" s="55"/>
      <c r="AA240" s="56"/>
      <c r="AB240" s="23"/>
      <c r="AC240" s="53"/>
      <c r="AG240" s="59"/>
      <c r="AH240" s="60"/>
      <c r="AI240" s="60"/>
      <c r="AJ240" s="60"/>
      <c r="AK240" s="60"/>
      <c r="AL240" s="60"/>
      <c r="AM240" s="60"/>
      <c r="AN240" s="60"/>
      <c r="AO240" s="60"/>
    </row>
    <row r="241" ht="15.75" customHeight="1">
      <c r="A241" s="14" t="s">
        <v>21</v>
      </c>
      <c r="B241" s="15">
        <v>45573.0</v>
      </c>
      <c r="C241" s="16" t="s">
        <v>1907</v>
      </c>
      <c r="D241" s="64">
        <v>44749.0</v>
      </c>
      <c r="E241" s="53">
        <v>10.0</v>
      </c>
      <c r="F241" s="14" t="s">
        <v>1908</v>
      </c>
      <c r="G241" s="79" t="s">
        <v>1909</v>
      </c>
      <c r="H241" s="65" t="s">
        <v>1910</v>
      </c>
      <c r="I241" s="14" t="s">
        <v>90</v>
      </c>
      <c r="J241" s="18" t="s">
        <v>1911</v>
      </c>
      <c r="M241" s="14" t="s">
        <v>30</v>
      </c>
      <c r="N241" s="66">
        <v>690000.0</v>
      </c>
      <c r="O241" s="19">
        <v>0.0</v>
      </c>
      <c r="P241" s="19">
        <f t="shared" si="62"/>
        <v>345000</v>
      </c>
      <c r="Q241" s="33">
        <f t="shared" si="63"/>
        <v>207000</v>
      </c>
      <c r="R241" s="33">
        <f t="shared" si="64"/>
        <v>138000</v>
      </c>
      <c r="S241" s="19" t="str">
        <f>R241*RIGHT(Closing!Q$1,3)</f>
        <v>#VALUE!</v>
      </c>
      <c r="T241" s="14" t="s">
        <v>872</v>
      </c>
      <c r="U241" s="14" t="s">
        <v>2103</v>
      </c>
      <c r="X241" s="55"/>
      <c r="Y241" s="55"/>
      <c r="Z241" s="55"/>
      <c r="AA241" s="56"/>
      <c r="AB241" s="23"/>
      <c r="AC241" s="53"/>
      <c r="AG241" s="59"/>
      <c r="AH241" s="60"/>
      <c r="AI241" s="60"/>
      <c r="AJ241" s="60"/>
      <c r="AK241" s="60"/>
      <c r="AL241" s="60"/>
      <c r="AM241" s="60"/>
      <c r="AN241" s="60"/>
      <c r="AO241" s="60"/>
    </row>
    <row r="242" ht="15.75" customHeight="1">
      <c r="A242" s="14" t="s">
        <v>21</v>
      </c>
      <c r="B242" s="15">
        <v>45546.0</v>
      </c>
      <c r="C242" s="16" t="s">
        <v>2104</v>
      </c>
      <c r="D242" s="107">
        <v>45179.0</v>
      </c>
      <c r="E242" s="53">
        <v>10.0</v>
      </c>
      <c r="F242" s="14" t="s">
        <v>2105</v>
      </c>
      <c r="G242" s="79" t="s">
        <v>2106</v>
      </c>
      <c r="H242" s="128" t="s">
        <v>2107</v>
      </c>
      <c r="I242" s="14" t="s">
        <v>700</v>
      </c>
      <c r="J242" s="18" t="s">
        <v>2108</v>
      </c>
      <c r="M242" s="14" t="s">
        <v>30</v>
      </c>
      <c r="N242" s="66">
        <v>390000.0</v>
      </c>
      <c r="O242" s="19">
        <v>0.0</v>
      </c>
      <c r="P242" s="19">
        <f t="shared" si="62"/>
        <v>195000</v>
      </c>
      <c r="Q242" s="33">
        <f t="shared" si="63"/>
        <v>117000</v>
      </c>
      <c r="R242" s="33">
        <f t="shared" si="64"/>
        <v>78000</v>
      </c>
      <c r="S242" s="19" t="str">
        <f>R242*RIGHT(Closing!Q$1,3)</f>
        <v>#VALUE!</v>
      </c>
      <c r="T242" s="14" t="s">
        <v>674</v>
      </c>
      <c r="U242" s="14" t="s">
        <v>702</v>
      </c>
      <c r="X242" s="55"/>
      <c r="Y242" s="55"/>
      <c r="Z242" s="55"/>
      <c r="AA242" s="56"/>
      <c r="AB242" s="23"/>
      <c r="AC242" s="53"/>
      <c r="AG242" s="59"/>
      <c r="AH242" s="60"/>
      <c r="AI242" s="60"/>
      <c r="AJ242" s="60"/>
      <c r="AK242" s="60"/>
      <c r="AL242" s="60"/>
      <c r="AM242" s="60"/>
      <c r="AN242" s="60"/>
      <c r="AO242" s="60"/>
    </row>
    <row r="243" ht="15.75" customHeight="1">
      <c r="A243" s="14" t="s">
        <v>21</v>
      </c>
      <c r="B243" s="15">
        <v>45557.0</v>
      </c>
      <c r="C243" s="28" t="s">
        <v>1883</v>
      </c>
      <c r="D243" s="106">
        <v>44905.0</v>
      </c>
      <c r="E243" s="53">
        <v>3.0</v>
      </c>
      <c r="F243" s="14" t="s">
        <v>1884</v>
      </c>
      <c r="G243" s="65">
        <v>8.3812846551E10</v>
      </c>
      <c r="H243" s="65" t="s">
        <v>1885</v>
      </c>
      <c r="J243" s="18" t="s">
        <v>2109</v>
      </c>
      <c r="M243" s="14" t="s">
        <v>32</v>
      </c>
      <c r="N243" s="66">
        <v>690000.0</v>
      </c>
      <c r="O243" s="19">
        <v>0.0</v>
      </c>
      <c r="P243" s="19">
        <f t="shared" si="62"/>
        <v>345000</v>
      </c>
      <c r="Q243" s="33">
        <f t="shared" si="63"/>
        <v>207000</v>
      </c>
      <c r="R243" s="33">
        <f t="shared" si="64"/>
        <v>138000</v>
      </c>
      <c r="S243" s="19" t="str">
        <f>R243*RIGHT(Closing!Q$1,3)</f>
        <v>#VALUE!</v>
      </c>
      <c r="T243" s="14" t="s">
        <v>591</v>
      </c>
      <c r="U243" s="14" t="s">
        <v>592</v>
      </c>
      <c r="X243" s="55"/>
      <c r="Y243" s="55"/>
      <c r="Z243" s="55"/>
      <c r="AA243" s="56"/>
      <c r="AB243" s="23"/>
      <c r="AC243" s="53"/>
      <c r="AG243" s="59"/>
      <c r="AH243" s="60"/>
      <c r="AI243" s="60"/>
      <c r="AJ243" s="60"/>
      <c r="AK243" s="60"/>
      <c r="AL243" s="60"/>
      <c r="AM243" s="60"/>
      <c r="AN243" s="60"/>
      <c r="AO243" s="60"/>
    </row>
    <row r="244" ht="15.75" customHeight="1">
      <c r="A244" s="14" t="s">
        <v>21</v>
      </c>
      <c r="B244" s="15">
        <v>45588.0</v>
      </c>
      <c r="C244" s="16" t="s">
        <v>2110</v>
      </c>
      <c r="D244" s="106">
        <v>45218.0</v>
      </c>
      <c r="E244" s="53">
        <v>10.0</v>
      </c>
      <c r="F244" s="14" t="s">
        <v>2111</v>
      </c>
      <c r="G244" s="79">
        <v>8.7706414186E10</v>
      </c>
      <c r="H244" s="135" t="s">
        <v>2112</v>
      </c>
      <c r="J244" s="18" t="s">
        <v>2108</v>
      </c>
      <c r="M244" s="14" t="s">
        <v>33</v>
      </c>
      <c r="N244" s="66">
        <v>390000.0</v>
      </c>
      <c r="O244" s="19">
        <v>0.0</v>
      </c>
      <c r="P244" s="19">
        <f t="shared" si="62"/>
        <v>195000</v>
      </c>
      <c r="Q244" s="33">
        <f t="shared" si="63"/>
        <v>117000</v>
      </c>
      <c r="R244" s="33">
        <f t="shared" si="64"/>
        <v>78000</v>
      </c>
      <c r="S244" s="19" t="str">
        <f>R244*RIGHT(Closing!Q$1,3)</f>
        <v>#VALUE!</v>
      </c>
      <c r="T244" s="14" t="s">
        <v>27</v>
      </c>
      <c r="U244" s="14" t="s">
        <v>487</v>
      </c>
      <c r="X244" s="55"/>
      <c r="Y244" s="55"/>
      <c r="Z244" s="55"/>
      <c r="AA244" s="56"/>
      <c r="AB244" s="23"/>
      <c r="AC244" s="53"/>
      <c r="AG244" s="59"/>
      <c r="AH244" s="60"/>
      <c r="AI244" s="60"/>
      <c r="AJ244" s="60"/>
      <c r="AK244" s="60"/>
      <c r="AL244" s="60"/>
      <c r="AM244" s="60"/>
      <c r="AN244" s="60"/>
      <c r="AO244" s="60"/>
    </row>
    <row r="245" ht="15.75" customHeight="1">
      <c r="A245" s="14" t="s">
        <v>21</v>
      </c>
      <c r="B245" s="15">
        <v>45770.0</v>
      </c>
      <c r="C245" s="16" t="s">
        <v>2113</v>
      </c>
      <c r="D245" s="107">
        <v>45372.0</v>
      </c>
      <c r="E245" s="53">
        <v>3.0</v>
      </c>
      <c r="F245" s="14" t="s">
        <v>2114</v>
      </c>
      <c r="G245" s="79" t="s">
        <v>2115</v>
      </c>
      <c r="H245" s="31"/>
      <c r="I245" s="14" t="s">
        <v>1083</v>
      </c>
      <c r="J245" s="18" t="s">
        <v>2116</v>
      </c>
      <c r="M245" s="14" t="s">
        <v>31</v>
      </c>
      <c r="N245" s="66">
        <v>690000.0</v>
      </c>
      <c r="O245" s="19">
        <v>0.0</v>
      </c>
      <c r="P245" s="19">
        <f t="shared" si="62"/>
        <v>345000</v>
      </c>
      <c r="Q245" s="33">
        <f t="shared" si="63"/>
        <v>207000</v>
      </c>
      <c r="R245" s="33">
        <f t="shared" si="64"/>
        <v>138000</v>
      </c>
      <c r="S245" s="19" t="str">
        <f>R245*RIGHT(Closing!Q$1,3)</f>
        <v>#VALUE!</v>
      </c>
      <c r="T245" s="34"/>
      <c r="U245" s="34"/>
      <c r="X245" s="55"/>
      <c r="Y245" s="55"/>
      <c r="Z245" s="55"/>
      <c r="AA245" s="56"/>
      <c r="AB245" s="23"/>
      <c r="AC245" s="53"/>
      <c r="AG245" s="59"/>
      <c r="AH245" s="60"/>
      <c r="AI245" s="60"/>
      <c r="AJ245" s="60"/>
      <c r="AK245" s="60"/>
      <c r="AL245" s="60"/>
      <c r="AM245" s="60"/>
      <c r="AN245" s="60"/>
      <c r="AO245" s="60"/>
    </row>
    <row r="246">
      <c r="A246" s="90" t="s">
        <v>21</v>
      </c>
      <c r="B246" s="88">
        <v>45656.0</v>
      </c>
      <c r="C246" s="16" t="s">
        <v>2117</v>
      </c>
      <c r="D246" s="106">
        <v>45260.0</v>
      </c>
      <c r="E246" s="53">
        <v>10.0</v>
      </c>
      <c r="F246" s="14" t="s">
        <v>2118</v>
      </c>
      <c r="G246" s="79">
        <v>6.281151857E11</v>
      </c>
      <c r="H246" s="67" t="s">
        <v>2119</v>
      </c>
      <c r="J246" s="80" t="s">
        <v>2120</v>
      </c>
      <c r="M246" s="90" t="s">
        <v>32</v>
      </c>
      <c r="N246" s="81">
        <v>1240000.0</v>
      </c>
      <c r="O246" s="19">
        <v>0.0</v>
      </c>
      <c r="P246" s="19">
        <f t="shared" si="62"/>
        <v>620000</v>
      </c>
      <c r="Q246" s="33">
        <f t="shared" si="63"/>
        <v>372000</v>
      </c>
      <c r="R246" s="33">
        <f t="shared" si="64"/>
        <v>248000</v>
      </c>
      <c r="S246" s="19">
        <f t="shared" ref="S246:S247" si="65">R246*RIGHT(S$1,3)</f>
        <v>99200</v>
      </c>
      <c r="T246" s="14" t="s">
        <v>176</v>
      </c>
      <c r="U246" s="14" t="s">
        <v>177</v>
      </c>
      <c r="V246" s="90" t="s">
        <v>2121</v>
      </c>
    </row>
    <row r="247" ht="15.75" customHeight="1">
      <c r="A247" s="14" t="s">
        <v>21</v>
      </c>
      <c r="B247" s="15">
        <v>45673.0</v>
      </c>
      <c r="C247" s="16" t="s">
        <v>2122</v>
      </c>
      <c r="D247" s="53" t="s">
        <v>2123</v>
      </c>
      <c r="E247" s="53">
        <v>5.0</v>
      </c>
      <c r="F247" s="14" t="s">
        <v>2124</v>
      </c>
      <c r="G247" s="65">
        <v>8.2237321642E10</v>
      </c>
      <c r="H247" s="58" t="s">
        <v>2125</v>
      </c>
      <c r="I247" s="14" t="s">
        <v>2126</v>
      </c>
      <c r="J247" s="18" t="s">
        <v>2127</v>
      </c>
      <c r="K247" s="14">
        <v>2.0</v>
      </c>
      <c r="M247" s="14" t="s">
        <v>31</v>
      </c>
      <c r="N247" s="66">
        <v>700000.0</v>
      </c>
      <c r="O247" s="19">
        <v>0.0</v>
      </c>
      <c r="P247" s="19">
        <f t="shared" si="62"/>
        <v>350000</v>
      </c>
      <c r="Q247" s="33">
        <f t="shared" si="63"/>
        <v>210000</v>
      </c>
      <c r="R247" s="33">
        <f t="shared" si="64"/>
        <v>140000</v>
      </c>
      <c r="S247" s="19">
        <f t="shared" si="65"/>
        <v>56000</v>
      </c>
      <c r="T247" s="14" t="s">
        <v>27</v>
      </c>
      <c r="U247" s="14" t="s">
        <v>312</v>
      </c>
      <c r="X247" s="55"/>
      <c r="Y247" s="55"/>
      <c r="Z247" s="55"/>
      <c r="AA247" s="56"/>
      <c r="AB247" s="23"/>
      <c r="AC247" s="53"/>
      <c r="AG247" s="59"/>
      <c r="AH247" s="60"/>
      <c r="AI247" s="60"/>
      <c r="AJ247" s="60"/>
      <c r="AK247" s="60"/>
      <c r="AL247" s="60"/>
      <c r="AM247" s="60"/>
      <c r="AN247" s="60"/>
      <c r="AO247" s="60"/>
      <c r="AP247" s="60"/>
      <c r="AQ247" s="60"/>
    </row>
    <row r="248" ht="15.75" customHeight="1">
      <c r="A248" s="14" t="s">
        <v>21</v>
      </c>
      <c r="B248" s="27">
        <v>45683.0</v>
      </c>
      <c r="C248" s="16" t="s">
        <v>2128</v>
      </c>
      <c r="D248" s="53" t="s">
        <v>2129</v>
      </c>
      <c r="E248" s="53">
        <v>1.0</v>
      </c>
      <c r="F248" s="14" t="s">
        <v>2100</v>
      </c>
      <c r="G248" s="79">
        <v>8.1251111666E10</v>
      </c>
      <c r="H248" s="31" t="s">
        <v>2130</v>
      </c>
      <c r="I248" s="21" t="s">
        <v>47</v>
      </c>
      <c r="J248" s="80" t="s">
        <v>2131</v>
      </c>
      <c r="K248" s="14">
        <v>3.0</v>
      </c>
      <c r="M248" s="14" t="s">
        <v>31</v>
      </c>
      <c r="N248" s="81">
        <v>1050000.0</v>
      </c>
      <c r="O248" s="19">
        <v>0.0</v>
      </c>
      <c r="P248" s="33">
        <f>N248*(SUMIF(PNL!$A$2,"PRST-GCP",PNL!$B$2))</f>
        <v>367500</v>
      </c>
      <c r="Q248" s="19">
        <f>(N248-O248-P248)*(SUMIF(PNL!$A$1,"PRST-BNS-SALES",PNL!$B$1))</f>
        <v>46410</v>
      </c>
      <c r="T248" s="14" t="s">
        <v>176</v>
      </c>
      <c r="U248" s="14" t="s">
        <v>2102</v>
      </c>
      <c r="V248" s="90" t="s">
        <v>2132</v>
      </c>
    </row>
    <row r="249" ht="15.75" customHeight="1">
      <c r="A249" s="21" t="s">
        <v>21</v>
      </c>
      <c r="B249" s="27">
        <v>45703.0</v>
      </c>
      <c r="C249" s="16" t="s">
        <v>2133</v>
      </c>
      <c r="D249" s="50">
        <v>44531.0</v>
      </c>
      <c r="E249" s="29">
        <v>1.0</v>
      </c>
      <c r="F249" s="205" t="s">
        <v>2134</v>
      </c>
      <c r="G249" s="30">
        <v>6.281251111666E12</v>
      </c>
      <c r="H249" s="72" t="s">
        <v>2135</v>
      </c>
      <c r="I249" s="21" t="s">
        <v>21</v>
      </c>
      <c r="J249" s="32" t="s">
        <v>2136</v>
      </c>
      <c r="K249" s="21">
        <v>3.0</v>
      </c>
      <c r="L249" s="21"/>
      <c r="M249" s="21" t="s">
        <v>31</v>
      </c>
      <c r="N249" s="19">
        <v>400000.0</v>
      </c>
      <c r="O249" s="19">
        <v>0.0</v>
      </c>
      <c r="P249" s="33">
        <f>N249*(SUMIF(PNL!$A$2,"PRST-GCP",PNL!$B$2))</f>
        <v>140000</v>
      </c>
      <c r="Q249" s="19">
        <f>(N249-O249-P249)*(SUMIF(PNL!$A$1,"PRST-BNS-SALES",PNL!$B$1))</f>
        <v>17680</v>
      </c>
      <c r="R249" s="21"/>
      <c r="S249" s="21"/>
      <c r="T249" s="21" t="s">
        <v>2137</v>
      </c>
      <c r="U249" s="21" t="s">
        <v>2138</v>
      </c>
      <c r="V249" s="90" t="s">
        <v>2132</v>
      </c>
      <c r="W249" s="55"/>
      <c r="X249" s="56"/>
      <c r="Y249" s="23"/>
      <c r="Z249" s="53"/>
      <c r="AB249" s="59"/>
      <c r="AC249" s="60"/>
      <c r="AD249" s="60"/>
      <c r="AE249" s="60"/>
      <c r="AF249" s="60"/>
      <c r="AG249" s="60"/>
      <c r="AH249" s="60"/>
      <c r="AI249" s="60"/>
      <c r="AJ249" s="60"/>
      <c r="AK249" s="60"/>
      <c r="AL249" s="60"/>
    </row>
    <row r="250" ht="15.75" customHeight="1">
      <c r="A250" s="14" t="s">
        <v>21</v>
      </c>
      <c r="B250" s="15">
        <v>45707.0</v>
      </c>
      <c r="C250" s="16" t="s">
        <v>2139</v>
      </c>
      <c r="D250" s="177">
        <v>44541.0</v>
      </c>
      <c r="E250" s="53">
        <v>10.0</v>
      </c>
      <c r="F250" s="14" t="s">
        <v>2140</v>
      </c>
      <c r="G250" s="79" t="s">
        <v>2141</v>
      </c>
      <c r="H250" s="31"/>
      <c r="I250" s="14" t="s">
        <v>2142</v>
      </c>
      <c r="J250" s="18" t="s">
        <v>283</v>
      </c>
      <c r="K250" s="14">
        <v>5.0</v>
      </c>
      <c r="M250" s="14" t="s">
        <v>30</v>
      </c>
      <c r="N250" s="66">
        <v>300000.0</v>
      </c>
      <c r="O250" s="19">
        <v>0.0</v>
      </c>
      <c r="P250" s="33">
        <f>N250*(SUMIF(PNL!$A$2,"PRST-GCP",PNL!$B$2))</f>
        <v>105000</v>
      </c>
      <c r="Q250" s="19">
        <f>(N250-O250-P250)*(SUMIF(PNL!$A$1,"PRST-BNS-SALES",PNL!$B$1))</f>
        <v>13260</v>
      </c>
      <c r="R250" s="14" t="s">
        <v>27</v>
      </c>
      <c r="S250" s="14" t="s">
        <v>341</v>
      </c>
      <c r="V250" s="55"/>
      <c r="W250" s="55"/>
      <c r="X250" s="56"/>
      <c r="Y250" s="23"/>
      <c r="Z250" s="53"/>
      <c r="AB250" s="59"/>
      <c r="AC250" s="60"/>
      <c r="AD250" s="60"/>
      <c r="AE250" s="60"/>
      <c r="AF250" s="60"/>
      <c r="AG250" s="60"/>
      <c r="AH250" s="60"/>
      <c r="AI250" s="60"/>
      <c r="AJ250" s="60"/>
      <c r="AK250" s="60"/>
      <c r="AL250" s="60"/>
    </row>
    <row r="251" ht="15.75" customHeight="1">
      <c r="A251" s="14" t="s">
        <v>21</v>
      </c>
      <c r="B251" s="15">
        <v>45710.0</v>
      </c>
      <c r="C251" s="16" t="s">
        <v>2143</v>
      </c>
      <c r="D251" s="107">
        <v>45295.0</v>
      </c>
      <c r="E251" s="53">
        <v>9.0</v>
      </c>
      <c r="F251" s="14" t="s">
        <v>2144</v>
      </c>
      <c r="G251" s="79" t="s">
        <v>2145</v>
      </c>
      <c r="H251" s="31" t="s">
        <v>2146</v>
      </c>
      <c r="J251" s="80" t="s">
        <v>2147</v>
      </c>
      <c r="M251" s="14" t="s">
        <v>33</v>
      </c>
      <c r="N251" s="66">
        <v>1240000.0</v>
      </c>
      <c r="O251" s="19">
        <v>0.0</v>
      </c>
      <c r="P251" s="33">
        <f>N251*(SUMIF(PNL!$A$2,"PRST-GCP",PNL!$B$2))</f>
        <v>434000</v>
      </c>
      <c r="Q251" s="19">
        <f>(N251-O251-P251)*(SUMIF(PNL!$A$1,"PRST-BNS-SALES",PNL!$B$1))</f>
        <v>54808</v>
      </c>
      <c r="R251" s="14" t="s">
        <v>125</v>
      </c>
      <c r="S251" s="14" t="s">
        <v>126</v>
      </c>
      <c r="V251" s="55"/>
      <c r="W251" s="55"/>
      <c r="X251" s="56"/>
      <c r="Y251" s="23"/>
      <c r="Z251" s="53"/>
      <c r="AB251" s="59"/>
      <c r="AC251" s="60"/>
      <c r="AD251" s="60"/>
      <c r="AE251" s="60"/>
      <c r="AF251" s="60"/>
      <c r="AG251" s="60"/>
      <c r="AH251" s="60"/>
      <c r="AI251" s="60"/>
      <c r="AJ251" s="60"/>
      <c r="AK251" s="60"/>
      <c r="AL251" s="60"/>
    </row>
    <row r="252" ht="15.75" customHeight="1">
      <c r="A252" s="14" t="s">
        <v>21</v>
      </c>
      <c r="B252" s="15">
        <v>45715.0</v>
      </c>
      <c r="C252" s="16" t="s">
        <v>2148</v>
      </c>
      <c r="D252" s="106">
        <v>44921.0</v>
      </c>
      <c r="E252" s="53">
        <v>5.0</v>
      </c>
      <c r="F252" s="14" t="s">
        <v>2149</v>
      </c>
      <c r="G252" s="79">
        <f>8613798189717</f>
        <v>8613798189717</v>
      </c>
      <c r="H252" s="31" t="s">
        <v>2150</v>
      </c>
      <c r="I252" s="14" t="s">
        <v>2151</v>
      </c>
      <c r="J252" s="87" t="s">
        <v>2152</v>
      </c>
      <c r="M252" s="14" t="s">
        <v>33</v>
      </c>
      <c r="N252" s="66">
        <v>790000.0</v>
      </c>
      <c r="O252" s="19">
        <v>0.0</v>
      </c>
      <c r="P252" s="33">
        <f>N252*(SUMIF(PNL!$A$2,"PRST-GCP",PNL!$B$2))</f>
        <v>276500</v>
      </c>
      <c r="Q252" s="19">
        <f>(N252-O252-P252)*(SUMIF(PNL!$A$1,"PRST-BNS-SALES",PNL!$B$1))</f>
        <v>34918</v>
      </c>
      <c r="R252" s="90" t="s">
        <v>227</v>
      </c>
      <c r="S252" s="14" t="s">
        <v>273</v>
      </c>
      <c r="V252" s="55"/>
      <c r="W252" s="55"/>
      <c r="X252" s="56"/>
      <c r="Y252" s="23"/>
      <c r="Z252" s="53"/>
      <c r="AB252" s="59"/>
      <c r="AC252" s="60"/>
      <c r="AD252" s="60"/>
      <c r="AE252" s="60"/>
      <c r="AF252" s="60"/>
      <c r="AG252" s="60"/>
      <c r="AH252" s="60"/>
      <c r="AI252" s="60"/>
      <c r="AJ252" s="60"/>
      <c r="AK252" s="60"/>
      <c r="AL252" s="60"/>
    </row>
    <row r="253" ht="15.75" customHeight="1">
      <c r="A253" s="14" t="s">
        <v>21</v>
      </c>
      <c r="B253" s="15">
        <v>45731.0</v>
      </c>
      <c r="C253" s="28" t="s">
        <v>2153</v>
      </c>
      <c r="D253" s="107">
        <v>45337.0</v>
      </c>
      <c r="E253" s="53">
        <v>20.0</v>
      </c>
      <c r="F253" s="14" t="s">
        <v>1295</v>
      </c>
      <c r="G253" s="79" t="s">
        <v>2154</v>
      </c>
      <c r="H253" s="131" t="s">
        <v>2155</v>
      </c>
      <c r="J253" s="18" t="s">
        <v>2156</v>
      </c>
      <c r="M253" s="14" t="s">
        <v>32</v>
      </c>
      <c r="N253" s="66">
        <v>690000.0</v>
      </c>
      <c r="O253" s="19">
        <v>0.0</v>
      </c>
      <c r="P253" s="33">
        <f>N253*(SUMIF(PNL!$A$2,"PRST-GCP",PNL!$B$2))</f>
        <v>241500</v>
      </c>
      <c r="Q253" s="19">
        <f>(N253-O253-P253)*(SUMIF(PNL!$A$1,"PRST-BNS-SALES",PNL!$B$1))</f>
        <v>30498</v>
      </c>
      <c r="R253" s="14" t="s">
        <v>436</v>
      </c>
      <c r="S253" s="14" t="s">
        <v>2157</v>
      </c>
      <c r="V253" s="55"/>
      <c r="W253" s="55"/>
      <c r="X253" s="56"/>
      <c r="Y253" s="23"/>
      <c r="Z253" s="53"/>
      <c r="AB253" s="59"/>
      <c r="AC253" s="60"/>
      <c r="AD253" s="60"/>
      <c r="AE253" s="60"/>
      <c r="AF253" s="60"/>
      <c r="AG253" s="60"/>
      <c r="AH253" s="60"/>
      <c r="AI253" s="60"/>
      <c r="AJ253" s="60"/>
      <c r="AK253" s="60"/>
      <c r="AL253" s="60"/>
    </row>
    <row r="254" ht="15.75" customHeight="1">
      <c r="A254" s="14" t="s">
        <v>21</v>
      </c>
      <c r="B254" s="27">
        <v>45738.0</v>
      </c>
      <c r="C254" s="16" t="s">
        <v>2158</v>
      </c>
      <c r="D254" s="53" t="s">
        <v>2159</v>
      </c>
      <c r="E254" s="53">
        <v>8.0</v>
      </c>
      <c r="F254" s="14" t="s">
        <v>2160</v>
      </c>
      <c r="G254" s="79" t="s">
        <v>2161</v>
      </c>
      <c r="H254" s="118" t="s">
        <v>2162</v>
      </c>
      <c r="I254" s="14" t="s">
        <v>569</v>
      </c>
      <c r="J254" s="18" t="s">
        <v>2163</v>
      </c>
      <c r="K254" s="14">
        <v>3.0</v>
      </c>
      <c r="M254" s="14" t="s">
        <v>31</v>
      </c>
      <c r="N254" s="66">
        <v>950000.0</v>
      </c>
      <c r="O254" s="19">
        <v>0.0</v>
      </c>
      <c r="P254" s="33">
        <f>N254*(SUMIF(PNL!$A$2,"PRST-GCP",PNL!$B$2))</f>
        <v>332500</v>
      </c>
      <c r="Q254" s="19">
        <f>(N254-O254-P254)*(SUMIF(PNL!$A$1,"PRST-BNS-SALES",PNL!$B$1))</f>
        <v>41990</v>
      </c>
      <c r="R254" s="14" t="s">
        <v>430</v>
      </c>
      <c r="S254" s="14" t="s">
        <v>431</v>
      </c>
      <c r="V254" s="55"/>
      <c r="W254" s="55"/>
      <c r="X254" s="56"/>
      <c r="Y254" s="23"/>
      <c r="Z254" s="53"/>
      <c r="AB254" s="59"/>
      <c r="AC254" s="60"/>
      <c r="AD254" s="60"/>
      <c r="AE254" s="60"/>
      <c r="AF254" s="60"/>
      <c r="AG254" s="60"/>
      <c r="AH254" s="60"/>
      <c r="AI254" s="60"/>
      <c r="AJ254" s="60"/>
      <c r="AK254" s="60"/>
      <c r="AL254" s="60"/>
    </row>
    <row r="255" ht="15.0" customHeight="1">
      <c r="A255" s="21" t="s">
        <v>21</v>
      </c>
      <c r="B255" s="15">
        <v>45786.0</v>
      </c>
      <c r="C255" s="16" t="s">
        <v>2164</v>
      </c>
      <c r="D255" s="50">
        <v>44409.0</v>
      </c>
      <c r="E255" s="29">
        <v>5.0</v>
      </c>
      <c r="F255" s="21" t="s">
        <v>2165</v>
      </c>
      <c r="G255" s="30">
        <v>8.5792533005E10</v>
      </c>
      <c r="H255" s="31" t="s">
        <v>2166</v>
      </c>
      <c r="I255" s="21" t="s">
        <v>310</v>
      </c>
      <c r="J255" s="48" t="s">
        <v>2167</v>
      </c>
      <c r="K255" s="21">
        <v>1.0</v>
      </c>
      <c r="L255" s="21"/>
      <c r="M255" s="21" t="s">
        <v>30</v>
      </c>
      <c r="N255" s="19">
        <v>900000.0</v>
      </c>
      <c r="O255" s="19">
        <v>0.0</v>
      </c>
      <c r="P255" s="33">
        <f>N255*(SUMIF(PNL!$A$2,"PRST-GCP",PNL!$B$2))</f>
        <v>315000</v>
      </c>
      <c r="Q255" s="19">
        <f>(N255-O255-P255)*(SUMIF(PNL!$A$1,"PRST-BNS-SALES",PNL!$B$1))</f>
        <v>39780</v>
      </c>
      <c r="R255" s="21" t="s">
        <v>27</v>
      </c>
      <c r="S255" s="21" t="s">
        <v>28</v>
      </c>
      <c r="V255" s="55"/>
      <c r="W255" s="55"/>
      <c r="X255" s="56"/>
      <c r="Y255" s="23"/>
      <c r="Z255" s="53"/>
      <c r="AB255" s="59"/>
      <c r="AC255" s="60"/>
      <c r="AD255" s="60"/>
      <c r="AE255" s="60"/>
      <c r="AF255" s="60"/>
      <c r="AG255" s="60"/>
      <c r="AH255" s="60"/>
      <c r="AI255" s="60"/>
      <c r="AJ255" s="60"/>
      <c r="AK255" s="60"/>
      <c r="AL255" s="60"/>
    </row>
    <row r="256" ht="15.75" customHeight="1">
      <c r="A256" s="14" t="s">
        <v>21</v>
      </c>
      <c r="B256" s="27">
        <v>45778.0</v>
      </c>
      <c r="C256" s="16" t="s">
        <v>2168</v>
      </c>
      <c r="D256" s="53" t="s">
        <v>2169</v>
      </c>
      <c r="E256" s="53">
        <v>15.0</v>
      </c>
      <c r="F256" s="14" t="s">
        <v>2170</v>
      </c>
      <c r="G256" s="79">
        <v>8.2122277725E10</v>
      </c>
      <c r="H256" s="31"/>
      <c r="I256" s="14" t="s">
        <v>569</v>
      </c>
      <c r="J256" s="80" t="s">
        <v>2171</v>
      </c>
      <c r="K256" s="14">
        <v>1.0</v>
      </c>
      <c r="M256" s="14" t="s">
        <v>32</v>
      </c>
      <c r="N256" s="81">
        <v>390000.0</v>
      </c>
      <c r="O256" s="19">
        <v>0.0</v>
      </c>
      <c r="P256" s="33">
        <f>N256*(SUMIF(PNL!$A$2,"PRST-GCP",PNL!$B$2))</f>
        <v>136500</v>
      </c>
      <c r="Q256" s="19">
        <f>(N256-O256-P256)*(SUMIF(PNL!$A$1,"PRST-BNS-SALES",PNL!$B$1))</f>
        <v>17238</v>
      </c>
      <c r="R256" s="14" t="s">
        <v>92</v>
      </c>
      <c r="S256" s="14" t="s">
        <v>2172</v>
      </c>
      <c r="V256" s="55"/>
      <c r="W256" s="55"/>
      <c r="X256" s="56"/>
      <c r="Y256" s="23"/>
      <c r="Z256" s="53"/>
      <c r="AB256" s="59"/>
      <c r="AC256" s="60"/>
      <c r="AD256" s="60"/>
      <c r="AE256" s="60"/>
      <c r="AF256" s="60"/>
      <c r="AG256" s="60"/>
      <c r="AH256" s="60"/>
      <c r="AI256" s="60"/>
      <c r="AJ256" s="60"/>
      <c r="AK256" s="60"/>
      <c r="AL256" s="60"/>
    </row>
    <row r="257" ht="15.75" customHeight="1">
      <c r="A257" s="14" t="s">
        <v>21</v>
      </c>
      <c r="B257" s="15">
        <v>45780.0</v>
      </c>
      <c r="C257" s="16" t="s">
        <v>2173</v>
      </c>
      <c r="D257" s="107">
        <v>45384.0</v>
      </c>
      <c r="E257" s="53">
        <v>4.0</v>
      </c>
      <c r="F257" s="14" t="s">
        <v>1929</v>
      </c>
      <c r="G257" s="79" t="s">
        <v>2174</v>
      </c>
      <c r="H257" s="14" t="s">
        <v>2175</v>
      </c>
      <c r="J257" s="18" t="s">
        <v>2176</v>
      </c>
      <c r="M257" s="14" t="s">
        <v>30</v>
      </c>
      <c r="N257" s="66">
        <v>690000.0</v>
      </c>
      <c r="O257" s="19">
        <v>0.0</v>
      </c>
      <c r="P257" s="33">
        <f>N257*(SUMIF(PNL!$A$2,"PRST-GCP",PNL!$B$2))</f>
        <v>241500</v>
      </c>
      <c r="Q257" s="19">
        <f>(N257-O257-P257)*(SUMIF(PNL!$A$1,"PRST-BNS-SALES",PNL!$B$1))</f>
        <v>30498</v>
      </c>
      <c r="R257" s="34"/>
      <c r="S257" s="34"/>
      <c r="V257" s="55"/>
      <c r="W257" s="55"/>
      <c r="X257" s="56"/>
      <c r="Y257" s="23"/>
      <c r="Z257" s="53"/>
      <c r="AB257" s="59"/>
      <c r="AC257" s="60"/>
      <c r="AD257" s="60"/>
      <c r="AE257" s="60"/>
      <c r="AF257" s="60"/>
      <c r="AG257" s="60"/>
      <c r="AH257" s="60"/>
      <c r="AI257" s="60"/>
      <c r="AJ257" s="60"/>
      <c r="AK257" s="60"/>
      <c r="AL257" s="60"/>
    </row>
    <row r="258" ht="15.75" customHeight="1">
      <c r="A258" s="14" t="s">
        <v>21</v>
      </c>
      <c r="B258" s="27">
        <v>45813.0</v>
      </c>
      <c r="C258" s="16" t="s">
        <v>2177</v>
      </c>
      <c r="D258" s="64">
        <v>44655.0</v>
      </c>
      <c r="E258" s="53">
        <v>3.0</v>
      </c>
      <c r="F258" s="14" t="s">
        <v>2178</v>
      </c>
      <c r="G258" s="79">
        <v>8.521257444E10</v>
      </c>
      <c r="H258" s="31" t="s">
        <v>2179</v>
      </c>
      <c r="I258" s="14" t="s">
        <v>569</v>
      </c>
      <c r="J258" s="18" t="s">
        <v>2180</v>
      </c>
      <c r="K258" s="14">
        <v>2.0</v>
      </c>
      <c r="M258" s="14" t="s">
        <v>32</v>
      </c>
      <c r="N258" s="66">
        <v>300000.0</v>
      </c>
      <c r="O258" s="19">
        <v>0.0</v>
      </c>
      <c r="P258" s="33">
        <f>N258*(SUMIF(PNL!$A$2,"PRST-GCP",PNL!$B$2))</f>
        <v>105000</v>
      </c>
      <c r="Q258" s="19">
        <f>(N258-O258-P258)*(SUMIF(PNL!$A$1,"PRST-BNS-SALES",PNL!$B$1))</f>
        <v>13260</v>
      </c>
      <c r="R258" s="90" t="s">
        <v>69</v>
      </c>
      <c r="S258" s="14" t="s">
        <v>495</v>
      </c>
      <c r="V258" s="55"/>
      <c r="W258" s="55"/>
      <c r="X258" s="56"/>
      <c r="Y258" s="23"/>
      <c r="Z258" s="53"/>
      <c r="AB258" s="59"/>
      <c r="AC258" s="60"/>
      <c r="AD258" s="60"/>
      <c r="AE258" s="60"/>
      <c r="AF258" s="60"/>
      <c r="AG258" s="60"/>
      <c r="AH258" s="60"/>
      <c r="AI258" s="60"/>
      <c r="AJ258" s="60"/>
      <c r="AK258" s="60"/>
      <c r="AL258" s="60"/>
      <c r="AM258" s="60"/>
      <c r="AN258" s="60"/>
      <c r="AO258" s="60"/>
      <c r="AP258" s="60"/>
      <c r="AQ258" s="60"/>
    </row>
    <row r="259" ht="15.75" customHeight="1">
      <c r="A259" s="14" t="s">
        <v>21</v>
      </c>
      <c r="B259" s="15">
        <v>45829.0</v>
      </c>
      <c r="C259" s="236" t="s">
        <v>2181</v>
      </c>
      <c r="D259" s="107">
        <v>44998.0</v>
      </c>
      <c r="E259" s="53"/>
      <c r="F259" s="21" t="s">
        <v>78</v>
      </c>
      <c r="G259" s="30">
        <v>8.2340689128E10</v>
      </c>
      <c r="H259" s="31" t="s">
        <v>79</v>
      </c>
      <c r="J259" s="18" t="s">
        <v>657</v>
      </c>
      <c r="M259" s="14" t="s">
        <v>30</v>
      </c>
      <c r="N259" s="66">
        <v>690000.0</v>
      </c>
      <c r="O259" s="19">
        <v>0.0</v>
      </c>
      <c r="P259" s="33">
        <f>N259*(SUMIF(PNL!$A$2,"PRST-GCP",PNL!$B$2))</f>
        <v>241500</v>
      </c>
      <c r="Q259" s="19">
        <f>(N259-O259-P259)*(SUMIF(PNL!$A$1,"PRST-BNS-SALES",PNL!$B$1))</f>
        <v>30498</v>
      </c>
      <c r="R259" s="14" t="s">
        <v>27</v>
      </c>
      <c r="S259" s="14" t="s">
        <v>28</v>
      </c>
      <c r="V259" s="55"/>
      <c r="W259" s="55"/>
      <c r="X259" s="56"/>
      <c r="Y259" s="23"/>
      <c r="Z259" s="53"/>
      <c r="AB259" s="59"/>
      <c r="AC259" s="60"/>
      <c r="AD259" s="60"/>
      <c r="AE259" s="60"/>
      <c r="AF259" s="60"/>
      <c r="AG259" s="60"/>
      <c r="AH259" s="60"/>
      <c r="AI259" s="60"/>
      <c r="AJ259" s="60"/>
      <c r="AK259" s="60"/>
      <c r="AL259" s="60"/>
      <c r="AM259" s="60"/>
      <c r="AN259" s="60"/>
      <c r="AO259" s="60"/>
      <c r="AP259" s="60"/>
      <c r="AQ259" s="60"/>
    </row>
    <row r="260" ht="15.75" customHeight="1">
      <c r="A260" s="14" t="s">
        <v>21</v>
      </c>
      <c r="B260" s="15">
        <v>45816.0</v>
      </c>
      <c r="C260" s="134" t="s">
        <v>2182</v>
      </c>
      <c r="D260" s="107">
        <v>45411.0</v>
      </c>
      <c r="E260" s="53">
        <v>5.0</v>
      </c>
      <c r="F260" s="14" t="s">
        <v>2183</v>
      </c>
      <c r="G260" s="79" t="s">
        <v>2184</v>
      </c>
      <c r="H260" s="31"/>
      <c r="I260" s="14" t="s">
        <v>310</v>
      </c>
      <c r="J260" s="80" t="s">
        <v>2185</v>
      </c>
      <c r="M260" s="14" t="s">
        <v>33</v>
      </c>
      <c r="N260" s="66">
        <v>990000.0</v>
      </c>
      <c r="O260" s="19">
        <v>0.0</v>
      </c>
      <c r="P260" s="33">
        <f>N260*(SUMIF(PNL!$A$2,"PRST-GCP",PNL!$B$2))</f>
        <v>346500</v>
      </c>
      <c r="Q260" s="19">
        <f>(N260-O260-P260)*(SUMIF(PNL!$A$1,"PRST-BNS-SALES",PNL!$B$1))</f>
        <v>43758</v>
      </c>
      <c r="R260" s="14" t="s">
        <v>27</v>
      </c>
      <c r="S260" s="14" t="s">
        <v>118</v>
      </c>
      <c r="V260" s="55"/>
      <c r="W260" s="55"/>
      <c r="X260" s="56"/>
      <c r="Y260" s="23"/>
      <c r="Z260" s="53"/>
      <c r="AB260" s="59"/>
      <c r="AC260" s="60"/>
      <c r="AD260" s="60"/>
      <c r="AE260" s="60"/>
      <c r="AF260" s="60"/>
      <c r="AG260" s="60"/>
      <c r="AH260" s="60"/>
      <c r="AI260" s="60"/>
      <c r="AJ260" s="60"/>
      <c r="AK260" s="60"/>
      <c r="AL260" s="60"/>
      <c r="AM260" s="60"/>
      <c r="AN260" s="60"/>
      <c r="AO260" s="60"/>
      <c r="AP260" s="60"/>
      <c r="AQ260" s="60"/>
    </row>
    <row r="261" ht="15.75" customHeight="1">
      <c r="A261" s="14" t="s">
        <v>21</v>
      </c>
      <c r="B261" s="15">
        <v>45839.0</v>
      </c>
      <c r="C261" s="16" t="s">
        <v>2186</v>
      </c>
      <c r="D261" s="64">
        <v>44565.0</v>
      </c>
      <c r="E261" s="53">
        <v>14.0</v>
      </c>
      <c r="F261" s="222" t="s">
        <v>2187</v>
      </c>
      <c r="G261" s="117">
        <v>8.1238578587E10</v>
      </c>
      <c r="H261" s="118" t="s">
        <v>2188</v>
      </c>
      <c r="I261" s="14" t="s">
        <v>2189</v>
      </c>
      <c r="J261" s="18" t="s">
        <v>564</v>
      </c>
      <c r="K261" s="14">
        <v>1.0</v>
      </c>
      <c r="M261" s="14" t="s">
        <v>32</v>
      </c>
      <c r="N261" s="66">
        <v>300000.0</v>
      </c>
      <c r="O261" s="19">
        <v>0.0</v>
      </c>
      <c r="P261" s="33">
        <f>N261*(SUMIF(PNL!$A$2,"PRST-GCP",PNL!$B$2))</f>
        <v>105000</v>
      </c>
      <c r="Q261" s="19">
        <f>(N261-O261-P261)*(SUMIF(PNL!$A$1,"PRST-BNS-SALES",PNL!$B$1))</f>
        <v>13260</v>
      </c>
      <c r="R261" s="14" t="s">
        <v>27</v>
      </c>
      <c r="S261" s="14" t="s">
        <v>28</v>
      </c>
      <c r="V261" s="55"/>
      <c r="W261" s="55"/>
      <c r="X261" s="56"/>
      <c r="Y261" s="23"/>
      <c r="Z261" s="53"/>
      <c r="AB261" s="59"/>
      <c r="AC261" s="60"/>
      <c r="AD261" s="60"/>
      <c r="AE261" s="60"/>
      <c r="AF261" s="60"/>
      <c r="AG261" s="60"/>
      <c r="AH261" s="60"/>
      <c r="AI261" s="60"/>
      <c r="AJ261" s="60"/>
      <c r="AK261" s="60"/>
      <c r="AL261" s="60"/>
      <c r="AM261" s="60"/>
      <c r="AN261" s="60"/>
      <c r="AO261" s="60"/>
      <c r="AP261" s="60"/>
      <c r="AQ261" s="60"/>
    </row>
    <row r="262" ht="15.75" customHeight="1">
      <c r="A262" s="14" t="s">
        <v>21</v>
      </c>
      <c r="B262" s="15">
        <v>45843.0</v>
      </c>
      <c r="C262" s="28" t="s">
        <v>2190</v>
      </c>
      <c r="D262" s="64">
        <v>44596.0</v>
      </c>
      <c r="E262" s="53">
        <v>10.0</v>
      </c>
      <c r="F262" s="14" t="s">
        <v>2191</v>
      </c>
      <c r="G262" s="79">
        <v>8.1805674476E10</v>
      </c>
      <c r="H262" s="118" t="s">
        <v>2192</v>
      </c>
      <c r="I262" s="14" t="s">
        <v>2193</v>
      </c>
      <c r="J262" s="18" t="s">
        <v>2194</v>
      </c>
      <c r="K262" s="14">
        <v>2.0</v>
      </c>
      <c r="M262" s="14" t="s">
        <v>32</v>
      </c>
      <c r="N262" s="66">
        <v>500000.0</v>
      </c>
      <c r="O262" s="19">
        <v>0.0</v>
      </c>
      <c r="P262" s="33">
        <f>N262*(SUMIF(PNL!$A$2,"PRST-GCP",PNL!$B$2))</f>
        <v>175000</v>
      </c>
      <c r="Q262" s="19">
        <f>(N262-O262-P262)*(SUMIF(PNL!$A$1,"PRST-BNS-SALES",PNL!$B$1))</f>
        <v>22100</v>
      </c>
      <c r="R262" s="14" t="s">
        <v>27</v>
      </c>
      <c r="S262" s="14" t="s">
        <v>28</v>
      </c>
      <c r="V262" s="55"/>
      <c r="W262" s="55"/>
      <c r="X262" s="56"/>
      <c r="Y262" s="23"/>
      <c r="Z262" s="53"/>
      <c r="AB262" s="59"/>
      <c r="AC262" s="60"/>
      <c r="AD262" s="60"/>
      <c r="AE262" s="60"/>
      <c r="AF262" s="60"/>
      <c r="AG262" s="60"/>
      <c r="AH262" s="60"/>
      <c r="AI262" s="60"/>
      <c r="AJ262" s="60"/>
      <c r="AK262" s="60"/>
      <c r="AL262" s="60"/>
      <c r="AM262" s="60"/>
      <c r="AN262" s="60"/>
      <c r="AO262" s="60"/>
      <c r="AP262" s="60"/>
      <c r="AQ262" s="60"/>
    </row>
    <row r="263" ht="15.75" customHeight="1">
      <c r="A263" s="90" t="s">
        <v>20</v>
      </c>
      <c r="B263" s="15"/>
      <c r="C263" s="237" t="s">
        <v>2195</v>
      </c>
      <c r="D263" s="114">
        <v>45805.0</v>
      </c>
      <c r="E263" s="53"/>
      <c r="F263" s="90" t="s">
        <v>2196</v>
      </c>
      <c r="G263" s="79"/>
      <c r="H263" s="31"/>
      <c r="J263" s="80" t="s">
        <v>2197</v>
      </c>
      <c r="M263" s="90" t="s">
        <v>33</v>
      </c>
      <c r="N263" s="81">
        <v>2490000.0</v>
      </c>
      <c r="O263" s="66"/>
      <c r="P263" s="20">
        <v>750000.0</v>
      </c>
      <c r="Q263" s="19">
        <f>(N263-O263-P263)*(SUMIF(PNL!$A$1,"PRST-BNS-SALES",PNL!$B$1))</f>
        <v>118320</v>
      </c>
      <c r="R263" s="90" t="s">
        <v>447</v>
      </c>
      <c r="S263" s="90" t="s">
        <v>2198</v>
      </c>
      <c r="V263" s="55"/>
      <c r="W263" s="55"/>
      <c r="X263" s="56"/>
      <c r="Y263" s="23"/>
      <c r="Z263" s="53"/>
      <c r="AB263" s="59"/>
      <c r="AC263" s="60"/>
      <c r="AD263" s="60"/>
      <c r="AE263" s="60"/>
      <c r="AF263" s="60"/>
      <c r="AG263" s="60"/>
      <c r="AH263" s="60"/>
      <c r="AI263" s="60"/>
      <c r="AJ263" s="60"/>
      <c r="AK263" s="60"/>
      <c r="AL263" s="60"/>
      <c r="AM263" s="60"/>
      <c r="AN263" s="60"/>
      <c r="AO263" s="60"/>
      <c r="AP263" s="60"/>
      <c r="AQ263" s="60"/>
    </row>
    <row r="264" ht="16.5" customHeight="1">
      <c r="A264" s="14" t="s">
        <v>21</v>
      </c>
      <c r="B264" s="15">
        <v>45866.0</v>
      </c>
      <c r="C264" s="28" t="s">
        <v>2199</v>
      </c>
      <c r="D264" s="26" t="s">
        <v>2200</v>
      </c>
      <c r="E264" s="26">
        <v>3.0</v>
      </c>
      <c r="F264" s="21" t="s">
        <v>1280</v>
      </c>
      <c r="G264" s="30">
        <v>2.122708688E9</v>
      </c>
      <c r="H264" s="31" t="s">
        <v>1281</v>
      </c>
      <c r="I264" s="21" t="s">
        <v>61</v>
      </c>
      <c r="J264" s="157"/>
      <c r="K264" s="21">
        <v>1.0</v>
      </c>
      <c r="L264" s="21"/>
      <c r="M264" s="21" t="s">
        <v>31</v>
      </c>
      <c r="N264" s="19">
        <v>150000.0</v>
      </c>
      <c r="O264" s="33">
        <v>0.0</v>
      </c>
      <c r="P264" s="33">
        <f>N264*(SUMIF(PNL!$A$2,"PRST-GCP",PNL!$B$2))</f>
        <v>52500</v>
      </c>
      <c r="Q264" s="19">
        <f>(N264-O264-P264)*(SUMIF(PNL!$A$1,"PRST-BNS-SALES",PNL!$B$1))</f>
        <v>6630</v>
      </c>
      <c r="R264" s="44" t="s">
        <v>227</v>
      </c>
      <c r="S264" s="21" t="s">
        <v>228</v>
      </c>
      <c r="V264" s="55"/>
      <c r="W264" s="55"/>
      <c r="X264" s="56"/>
      <c r="Y264" s="23"/>
      <c r="Z264" s="53"/>
      <c r="AB264" s="46"/>
    </row>
    <row r="265" ht="15.75" customHeight="1">
      <c r="A265" s="14" t="s">
        <v>21</v>
      </c>
      <c r="B265" s="15">
        <v>45868.0</v>
      </c>
      <c r="C265" s="134" t="s">
        <v>2201</v>
      </c>
      <c r="D265" s="107">
        <v>45076.0</v>
      </c>
      <c r="E265" s="53">
        <v>4.0</v>
      </c>
      <c r="F265" s="14" t="s">
        <v>2202</v>
      </c>
      <c r="G265" s="79">
        <v>8.1238436159E10</v>
      </c>
      <c r="H265" s="31" t="s">
        <v>2203</v>
      </c>
      <c r="J265" s="18" t="s">
        <v>657</v>
      </c>
      <c r="M265" s="14" t="s">
        <v>33</v>
      </c>
      <c r="N265" s="66">
        <v>690000.0</v>
      </c>
      <c r="O265" s="19">
        <v>0.0</v>
      </c>
      <c r="P265" s="33">
        <f>N265*(SUMIF(PNL!$A$2,"PRST-GCP",PNL!$B$2))</f>
        <v>241500</v>
      </c>
      <c r="Q265" s="19">
        <f>(N265-O265-P265)*(SUMIF(PNL!$A$1,"PRST-BNS-SALES",PNL!$B$1))</f>
        <v>30498</v>
      </c>
      <c r="R265" s="14" t="s">
        <v>27</v>
      </c>
      <c r="S265" s="14" t="s">
        <v>487</v>
      </c>
      <c r="V265" s="55"/>
      <c r="W265" s="55"/>
      <c r="X265" s="56"/>
      <c r="Y265" s="23"/>
      <c r="Z265" s="53"/>
      <c r="AB265" s="59"/>
      <c r="AC265" s="60"/>
      <c r="AD265" s="60"/>
      <c r="AE265" s="60"/>
      <c r="AF265" s="60"/>
      <c r="AG265" s="60"/>
      <c r="AH265" s="60"/>
      <c r="AI265" s="60"/>
      <c r="AJ265" s="60"/>
      <c r="AK265" s="60"/>
      <c r="AL265" s="60"/>
      <c r="AM265" s="60"/>
      <c r="AN265" s="60"/>
      <c r="AO265" s="60"/>
      <c r="AP265" s="60"/>
      <c r="AQ265" s="60"/>
    </row>
    <row r="266" ht="15.75" customHeight="1">
      <c r="A266" s="14" t="s">
        <v>20</v>
      </c>
      <c r="B266" s="15"/>
      <c r="C266" s="134" t="s">
        <v>2204</v>
      </c>
      <c r="D266" s="106">
        <v>45272.0</v>
      </c>
      <c r="E266" s="53">
        <v>7.0</v>
      </c>
      <c r="F266" s="14" t="s">
        <v>2205</v>
      </c>
      <c r="G266" s="79" t="s">
        <v>2206</v>
      </c>
      <c r="H266" s="31" t="s">
        <v>2207</v>
      </c>
      <c r="J266" s="18" t="s">
        <v>2208</v>
      </c>
      <c r="M266" s="14" t="s">
        <v>33</v>
      </c>
      <c r="N266" s="66">
        <v>1990000.0</v>
      </c>
      <c r="O266" s="19">
        <v>0.0</v>
      </c>
      <c r="P266" s="20">
        <v>750000.0</v>
      </c>
      <c r="Q266" s="19">
        <f>(N266-O266-P266)*(SUMIF(PNL!$A$1,"PRST-BNS-SALES",PNL!$B$1))</f>
        <v>84320</v>
      </c>
      <c r="R266" s="90" t="s">
        <v>227</v>
      </c>
      <c r="S266" s="14" t="s">
        <v>1051</v>
      </c>
      <c r="V266" s="55"/>
      <c r="W266" s="55"/>
      <c r="X266" s="56"/>
      <c r="Y266" s="23"/>
      <c r="Z266" s="53"/>
      <c r="AB266" s="59"/>
      <c r="AC266" s="60"/>
      <c r="AD266" s="60"/>
      <c r="AE266" s="60"/>
      <c r="AF266" s="60"/>
      <c r="AG266" s="60"/>
      <c r="AH266" s="60"/>
      <c r="AI266" s="60"/>
      <c r="AJ266" s="60"/>
      <c r="AK266" s="60"/>
      <c r="AL266" s="60"/>
      <c r="AM266" s="60"/>
      <c r="AN266" s="60"/>
      <c r="AO266" s="60"/>
      <c r="AP266" s="60"/>
      <c r="AQ266" s="60"/>
    </row>
    <row r="267" ht="15.75" customHeight="1">
      <c r="A267" s="90" t="s">
        <v>21</v>
      </c>
      <c r="B267" s="27">
        <v>45889.0</v>
      </c>
      <c r="C267" s="237" t="s">
        <v>2209</v>
      </c>
      <c r="D267" s="114">
        <v>45707.0</v>
      </c>
      <c r="E267" s="153">
        <v>4.0</v>
      </c>
      <c r="F267" s="90" t="s">
        <v>2210</v>
      </c>
      <c r="G267" s="141" t="s">
        <v>2211</v>
      </c>
      <c r="H267" s="31"/>
      <c r="J267" s="80" t="s">
        <v>2212</v>
      </c>
      <c r="M267" s="90" t="s">
        <v>33</v>
      </c>
      <c r="N267" s="81">
        <v>1090000.0</v>
      </c>
      <c r="O267" s="66"/>
      <c r="P267" s="33">
        <f>N267*(SUMIF(PNL!$A$2,"PRST-GCP",PNL!$B$2))</f>
        <v>381500</v>
      </c>
      <c r="Q267" s="19">
        <f>(N267-O267-P267)*(SUMIF(PNL!$A$1,"PRST-BNS-SALES",PNL!$B$1))</f>
        <v>48178</v>
      </c>
      <c r="R267" s="90" t="s">
        <v>27</v>
      </c>
      <c r="S267" s="90" t="s">
        <v>28</v>
      </c>
      <c r="V267" s="55"/>
      <c r="W267" s="55"/>
      <c r="X267" s="56"/>
      <c r="Y267" s="23"/>
      <c r="Z267" s="53"/>
      <c r="AB267" s="59"/>
      <c r="AC267" s="60"/>
      <c r="AD267" s="60"/>
      <c r="AE267" s="60"/>
      <c r="AF267" s="60"/>
      <c r="AG267" s="60"/>
      <c r="AH267" s="60"/>
      <c r="AI267" s="60"/>
      <c r="AJ267" s="60"/>
      <c r="AK267" s="60"/>
      <c r="AL267" s="60"/>
      <c r="AM267" s="60"/>
      <c r="AN267" s="60"/>
      <c r="AO267" s="60"/>
      <c r="AP267" s="60"/>
      <c r="AQ267" s="60"/>
    </row>
    <row r="268" ht="15.75" customHeight="1">
      <c r="A268" s="14" t="s">
        <v>21</v>
      </c>
      <c r="B268" s="27">
        <v>45911.0</v>
      </c>
      <c r="C268" s="16" t="s">
        <v>754</v>
      </c>
      <c r="D268" s="107">
        <v>45173.0</v>
      </c>
      <c r="E268" s="53">
        <v>2.0</v>
      </c>
      <c r="F268" s="14" t="s">
        <v>755</v>
      </c>
      <c r="G268" s="79" t="s">
        <v>756</v>
      </c>
      <c r="H268" s="31"/>
      <c r="I268" s="14" t="s">
        <v>757</v>
      </c>
      <c r="J268" s="80" t="s">
        <v>758</v>
      </c>
      <c r="M268" s="14" t="s">
        <v>31</v>
      </c>
      <c r="N268" s="81">
        <v>99000.0</v>
      </c>
      <c r="O268" s="19">
        <v>0.0</v>
      </c>
      <c r="P268" s="33">
        <f>N268*(SUMIF(PNL!$A$2,"PRST-GCP",PNL!$B$2))</f>
        <v>34650</v>
      </c>
      <c r="Q268" s="19">
        <f>(N268-O268-P268)*(SUMIF(PNL!$A$1,"PRST-BNS-SALES",PNL!$B$1))</f>
        <v>4375.8</v>
      </c>
      <c r="R268" s="14" t="s">
        <v>612</v>
      </c>
      <c r="S268" s="14" t="s">
        <v>613</v>
      </c>
      <c r="V268" s="238" t="s">
        <v>2213</v>
      </c>
      <c r="W268" s="55"/>
      <c r="X268" s="56"/>
      <c r="Y268" s="23"/>
      <c r="Z268" s="53"/>
      <c r="AB268" s="59"/>
      <c r="AC268" s="60"/>
      <c r="AD268" s="60"/>
      <c r="AE268" s="60"/>
      <c r="AF268" s="60"/>
      <c r="AG268" s="60"/>
      <c r="AH268" s="60"/>
      <c r="AI268" s="60"/>
      <c r="AJ268" s="60"/>
      <c r="AK268" s="60"/>
      <c r="AL268" s="60"/>
      <c r="AM268" s="60"/>
      <c r="AN268" s="60"/>
      <c r="AO268" s="60"/>
      <c r="AP268" s="60"/>
      <c r="AQ268" s="60"/>
    </row>
    <row r="269" ht="15.75" customHeight="1">
      <c r="C269" s="17"/>
      <c r="D269" s="53"/>
      <c r="E269" s="53"/>
      <c r="N269" s="169"/>
    </row>
    <row r="270" ht="15.75" customHeight="1">
      <c r="C270" s="17"/>
      <c r="D270" s="53"/>
      <c r="E270" s="53"/>
      <c r="N270" s="169"/>
    </row>
    <row r="271" ht="15.75" customHeight="1">
      <c r="C271" s="17"/>
      <c r="D271" s="53"/>
      <c r="E271" s="53"/>
      <c r="N271" s="169"/>
    </row>
    <row r="272" ht="15.75" customHeight="1">
      <c r="C272" s="17"/>
      <c r="D272" s="53"/>
      <c r="E272" s="53"/>
      <c r="N272" s="169"/>
    </row>
    <row r="273" ht="15.75" customHeight="1">
      <c r="C273" s="17"/>
      <c r="D273" s="53"/>
      <c r="E273" s="53"/>
      <c r="N273" s="169"/>
    </row>
    <row r="274" ht="15.75" customHeight="1">
      <c r="C274" s="17"/>
      <c r="D274" s="53"/>
      <c r="E274" s="53"/>
      <c r="N274" s="169"/>
    </row>
    <row r="275" ht="15.75" customHeight="1">
      <c r="C275" s="17"/>
      <c r="D275" s="53"/>
      <c r="E275" s="53"/>
      <c r="N275" s="169"/>
    </row>
    <row r="276" ht="15.75" customHeight="1">
      <c r="C276" s="17"/>
      <c r="D276" s="53"/>
      <c r="E276" s="53"/>
      <c r="N276" s="169"/>
    </row>
    <row r="277" ht="15.75" customHeight="1">
      <c r="C277" s="17"/>
      <c r="D277" s="53"/>
      <c r="E277" s="53"/>
      <c r="N277" s="169"/>
    </row>
    <row r="278" ht="15.75" customHeight="1">
      <c r="C278" s="17"/>
      <c r="D278" s="53"/>
      <c r="E278" s="53"/>
      <c r="N278" s="169"/>
    </row>
    <row r="279" ht="15.75" customHeight="1">
      <c r="C279" s="17"/>
      <c r="D279" s="53"/>
      <c r="E279" s="53"/>
      <c r="N279" s="169"/>
    </row>
    <row r="280" ht="15.75" customHeight="1">
      <c r="C280" s="17"/>
      <c r="D280" s="53"/>
      <c r="E280" s="53"/>
      <c r="N280" s="169"/>
    </row>
    <row r="281" ht="15.75" customHeight="1">
      <c r="C281" s="17"/>
      <c r="D281" s="53"/>
      <c r="E281" s="53"/>
      <c r="N281" s="169"/>
    </row>
    <row r="282" ht="15.75" customHeight="1">
      <c r="C282" s="17"/>
      <c r="D282" s="53"/>
      <c r="E282" s="53"/>
      <c r="N282" s="169"/>
    </row>
    <row r="283" ht="15.75" customHeight="1">
      <c r="C283" s="17"/>
      <c r="D283" s="53"/>
      <c r="E283" s="53"/>
      <c r="N283" s="169"/>
    </row>
    <row r="284" ht="15.75" customHeight="1">
      <c r="C284" s="17"/>
      <c r="D284" s="53"/>
      <c r="E284" s="53"/>
      <c r="N284" s="169"/>
    </row>
    <row r="285" ht="15.75" customHeight="1">
      <c r="C285" s="17"/>
      <c r="D285" s="53"/>
      <c r="E285" s="53"/>
      <c r="N285" s="169"/>
    </row>
    <row r="286" ht="15.75" customHeight="1">
      <c r="C286" s="17"/>
      <c r="D286" s="53"/>
      <c r="E286" s="53"/>
      <c r="N286" s="169"/>
    </row>
    <row r="287" ht="15.75" customHeight="1">
      <c r="C287" s="17"/>
      <c r="D287" s="53"/>
      <c r="E287" s="53"/>
      <c r="N287" s="169"/>
    </row>
    <row r="288" ht="15.75" customHeight="1">
      <c r="C288" s="17"/>
      <c r="D288" s="53"/>
      <c r="E288" s="53"/>
      <c r="N288" s="169"/>
    </row>
    <row r="289" ht="15.75" customHeight="1">
      <c r="C289" s="17"/>
      <c r="D289" s="53"/>
      <c r="E289" s="53"/>
      <c r="N289" s="169"/>
    </row>
    <row r="290" ht="15.75" customHeight="1">
      <c r="C290" s="17"/>
      <c r="D290" s="53"/>
      <c r="E290" s="53"/>
      <c r="N290" s="169"/>
    </row>
    <row r="291" ht="15.75" customHeight="1">
      <c r="C291" s="17"/>
      <c r="D291" s="53"/>
      <c r="E291" s="53"/>
      <c r="N291" s="169"/>
    </row>
    <row r="292" ht="15.75" customHeight="1">
      <c r="C292" s="17"/>
      <c r="D292" s="53"/>
      <c r="E292" s="53"/>
      <c r="N292" s="169"/>
    </row>
    <row r="293" ht="15.75" customHeight="1">
      <c r="C293" s="17"/>
      <c r="D293" s="53"/>
      <c r="E293" s="53"/>
      <c r="N293" s="169"/>
    </row>
    <row r="294" ht="15.75" customHeight="1">
      <c r="C294" s="17"/>
      <c r="D294" s="53"/>
      <c r="E294" s="53"/>
      <c r="N294" s="169"/>
    </row>
    <row r="295" ht="15.75" customHeight="1">
      <c r="C295" s="17"/>
      <c r="D295" s="53"/>
      <c r="E295" s="53"/>
      <c r="N295" s="169"/>
    </row>
    <row r="296" ht="15.75" customHeight="1">
      <c r="C296" s="17"/>
      <c r="D296" s="53"/>
      <c r="E296" s="53"/>
      <c r="N296" s="169"/>
    </row>
    <row r="297" ht="15.75" customHeight="1">
      <c r="C297" s="17"/>
      <c r="D297" s="53"/>
      <c r="E297" s="53"/>
      <c r="N297" s="169"/>
    </row>
    <row r="298" ht="15.75" customHeight="1">
      <c r="C298" s="17"/>
      <c r="D298" s="53"/>
      <c r="E298" s="53"/>
      <c r="N298" s="169"/>
    </row>
    <row r="299" ht="15.75" customHeight="1">
      <c r="C299" s="17"/>
      <c r="D299" s="53"/>
      <c r="E299" s="53"/>
      <c r="N299" s="169"/>
    </row>
    <row r="300" ht="15.75" customHeight="1">
      <c r="C300" s="17"/>
      <c r="D300" s="53"/>
      <c r="E300" s="53"/>
      <c r="N300" s="169"/>
    </row>
    <row r="301" ht="15.75" customHeight="1">
      <c r="C301" s="17"/>
      <c r="D301" s="53"/>
      <c r="E301" s="53"/>
      <c r="N301" s="169"/>
    </row>
    <row r="302" ht="15.75" customHeight="1">
      <c r="C302" s="17"/>
      <c r="D302" s="53"/>
      <c r="E302" s="53"/>
      <c r="N302" s="169"/>
    </row>
    <row r="303" ht="15.75" customHeight="1">
      <c r="C303" s="17"/>
      <c r="D303" s="53"/>
      <c r="E303" s="53"/>
      <c r="N303" s="169"/>
    </row>
    <row r="304" ht="15.75" customHeight="1">
      <c r="C304" s="17"/>
      <c r="D304" s="53"/>
      <c r="E304" s="53"/>
      <c r="N304" s="169"/>
    </row>
    <row r="305" ht="15.75" customHeight="1">
      <c r="C305" s="17"/>
      <c r="D305" s="53"/>
      <c r="E305" s="53"/>
      <c r="N305" s="169"/>
    </row>
    <row r="306" ht="15.75" customHeight="1">
      <c r="C306" s="17"/>
      <c r="D306" s="53"/>
      <c r="E306" s="53"/>
      <c r="N306" s="169"/>
    </row>
    <row r="307" ht="15.75" customHeight="1">
      <c r="C307" s="17"/>
      <c r="D307" s="53"/>
      <c r="E307" s="53"/>
      <c r="N307" s="169"/>
    </row>
    <row r="308" ht="15.75" customHeight="1">
      <c r="C308" s="17"/>
      <c r="D308" s="53"/>
      <c r="E308" s="53"/>
      <c r="N308" s="169"/>
    </row>
    <row r="309" ht="15.75" customHeight="1">
      <c r="C309" s="17"/>
      <c r="D309" s="53"/>
      <c r="E309" s="53"/>
      <c r="N309" s="169"/>
    </row>
    <row r="310" ht="15.75" customHeight="1">
      <c r="C310" s="17"/>
      <c r="D310" s="53"/>
      <c r="E310" s="53"/>
      <c r="N310" s="169"/>
    </row>
    <row r="311" ht="15.75" customHeight="1">
      <c r="C311" s="17"/>
      <c r="D311" s="53"/>
      <c r="E311" s="53"/>
      <c r="N311" s="169"/>
    </row>
    <row r="312" ht="15.75" customHeight="1">
      <c r="C312" s="17"/>
      <c r="D312" s="53"/>
      <c r="E312" s="53"/>
      <c r="N312" s="169"/>
    </row>
    <row r="313" ht="15.75" customHeight="1">
      <c r="C313" s="17"/>
      <c r="D313" s="53"/>
      <c r="E313" s="53"/>
      <c r="N313" s="169"/>
    </row>
    <row r="314" ht="15.75" customHeight="1">
      <c r="C314" s="17"/>
      <c r="D314" s="53"/>
      <c r="E314" s="53"/>
      <c r="N314" s="169"/>
    </row>
    <row r="315" ht="15.75" customHeight="1">
      <c r="C315" s="17"/>
      <c r="D315" s="53"/>
      <c r="E315" s="53"/>
      <c r="N315" s="169"/>
    </row>
    <row r="316" ht="15.75" customHeight="1">
      <c r="C316" s="17"/>
      <c r="D316" s="53"/>
      <c r="E316" s="53"/>
      <c r="N316" s="169"/>
    </row>
    <row r="317" ht="15.75" customHeight="1">
      <c r="C317" s="17"/>
      <c r="D317" s="53"/>
      <c r="E317" s="53"/>
      <c r="N317" s="169"/>
    </row>
    <row r="318" ht="15.75" customHeight="1">
      <c r="C318" s="17"/>
      <c r="D318" s="53"/>
      <c r="E318" s="53"/>
      <c r="N318" s="169"/>
    </row>
    <row r="319" ht="15.75" customHeight="1">
      <c r="C319" s="17"/>
      <c r="D319" s="53"/>
      <c r="E319" s="53"/>
      <c r="N319" s="169"/>
    </row>
    <row r="320" ht="15.75" customHeight="1">
      <c r="C320" s="17"/>
      <c r="D320" s="53"/>
      <c r="E320" s="53"/>
      <c r="N320" s="169"/>
    </row>
    <row r="321" ht="15.75" customHeight="1">
      <c r="C321" s="17"/>
      <c r="D321" s="53"/>
      <c r="E321" s="53"/>
      <c r="N321" s="169"/>
    </row>
    <row r="322" ht="15.75" customHeight="1">
      <c r="C322" s="17"/>
      <c r="D322" s="53"/>
      <c r="E322" s="53"/>
      <c r="N322" s="169"/>
    </row>
    <row r="323" ht="15.75" customHeight="1">
      <c r="C323" s="17"/>
      <c r="D323" s="53"/>
      <c r="E323" s="53"/>
      <c r="N323" s="169"/>
    </row>
    <row r="324" ht="15.75" customHeight="1">
      <c r="C324" s="17"/>
      <c r="D324" s="53"/>
      <c r="E324" s="53"/>
      <c r="N324" s="169"/>
    </row>
    <row r="325" ht="15.75" customHeight="1">
      <c r="C325" s="17"/>
      <c r="D325" s="53"/>
      <c r="E325" s="53"/>
      <c r="N325" s="169"/>
    </row>
    <row r="326" ht="15.75" customHeight="1">
      <c r="C326" s="17"/>
      <c r="D326" s="53"/>
      <c r="E326" s="53"/>
      <c r="N326" s="169"/>
    </row>
    <row r="327" ht="15.75" customHeight="1">
      <c r="C327" s="17"/>
      <c r="D327" s="53"/>
      <c r="E327" s="53"/>
      <c r="N327" s="169"/>
    </row>
    <row r="328" ht="15.75" customHeight="1">
      <c r="C328" s="17"/>
      <c r="D328" s="53"/>
      <c r="E328" s="53"/>
      <c r="N328" s="169"/>
    </row>
    <row r="329" ht="15.75" customHeight="1">
      <c r="C329" s="17"/>
      <c r="D329" s="53"/>
      <c r="E329" s="53"/>
      <c r="N329" s="169"/>
    </row>
    <row r="330" ht="15.75" customHeight="1">
      <c r="C330" s="17"/>
      <c r="D330" s="53"/>
      <c r="E330" s="53"/>
      <c r="N330" s="169"/>
    </row>
    <row r="331" ht="15.75" customHeight="1">
      <c r="C331" s="17"/>
      <c r="D331" s="53"/>
      <c r="E331" s="53"/>
      <c r="N331" s="169"/>
    </row>
    <row r="332" ht="15.75" customHeight="1">
      <c r="C332" s="17"/>
      <c r="D332" s="53"/>
      <c r="E332" s="53"/>
      <c r="N332" s="169"/>
    </row>
    <row r="333" ht="15.75" customHeight="1">
      <c r="C333" s="17"/>
      <c r="D333" s="53"/>
      <c r="E333" s="53"/>
      <c r="N333" s="169"/>
    </row>
    <row r="334" ht="15.75" customHeight="1">
      <c r="C334" s="17"/>
      <c r="D334" s="53"/>
      <c r="E334" s="53"/>
      <c r="N334" s="169"/>
    </row>
    <row r="335" ht="15.75" customHeight="1">
      <c r="C335" s="17"/>
      <c r="D335" s="53"/>
      <c r="E335" s="53"/>
      <c r="N335" s="169"/>
    </row>
    <row r="336" ht="15.75" customHeight="1">
      <c r="C336" s="17"/>
      <c r="D336" s="53"/>
      <c r="E336" s="53"/>
      <c r="N336" s="169"/>
    </row>
    <row r="337" ht="15.75" customHeight="1">
      <c r="C337" s="17"/>
      <c r="D337" s="53"/>
      <c r="E337" s="53"/>
      <c r="N337" s="169"/>
    </row>
    <row r="338" ht="15.75" customHeight="1">
      <c r="C338" s="17"/>
      <c r="D338" s="53"/>
      <c r="E338" s="53"/>
      <c r="N338" s="169"/>
    </row>
    <row r="339" ht="15.75" customHeight="1">
      <c r="C339" s="17"/>
      <c r="D339" s="53"/>
      <c r="E339" s="53"/>
      <c r="N339" s="169"/>
    </row>
    <row r="340" ht="15.75" customHeight="1">
      <c r="C340" s="17"/>
      <c r="D340" s="53"/>
      <c r="E340" s="53"/>
      <c r="N340" s="169"/>
    </row>
    <row r="341" ht="15.75" customHeight="1">
      <c r="C341" s="17"/>
      <c r="D341" s="53"/>
      <c r="E341" s="53"/>
      <c r="N341" s="169"/>
    </row>
    <row r="342" ht="15.75" customHeight="1">
      <c r="C342" s="17"/>
      <c r="D342" s="53"/>
      <c r="E342" s="53"/>
      <c r="N342" s="169"/>
    </row>
    <row r="343" ht="15.75" customHeight="1">
      <c r="C343" s="17"/>
      <c r="D343" s="53"/>
      <c r="E343" s="53"/>
      <c r="N343" s="169"/>
    </row>
    <row r="344" ht="15.75" customHeight="1">
      <c r="C344" s="17"/>
      <c r="D344" s="53"/>
      <c r="E344" s="53"/>
      <c r="N344" s="169"/>
    </row>
    <row r="345" ht="15.75" customHeight="1">
      <c r="C345" s="17"/>
      <c r="D345" s="53"/>
      <c r="E345" s="53"/>
      <c r="N345" s="169"/>
    </row>
    <row r="346" ht="15.75" customHeight="1">
      <c r="C346" s="17"/>
      <c r="D346" s="53"/>
      <c r="E346" s="53"/>
      <c r="N346" s="169"/>
    </row>
    <row r="347" ht="15.75" customHeight="1">
      <c r="C347" s="17"/>
      <c r="D347" s="53"/>
      <c r="E347" s="53"/>
      <c r="N347" s="169"/>
    </row>
    <row r="348" ht="15.75" customHeight="1">
      <c r="C348" s="17"/>
      <c r="D348" s="53"/>
      <c r="E348" s="53"/>
      <c r="N348" s="169"/>
    </row>
    <row r="349" ht="15.75" customHeight="1">
      <c r="C349" s="17"/>
      <c r="D349" s="53"/>
      <c r="E349" s="53"/>
      <c r="N349" s="169"/>
    </row>
    <row r="350" ht="15.75" customHeight="1">
      <c r="C350" s="17"/>
      <c r="D350" s="53"/>
      <c r="E350" s="53"/>
      <c r="N350" s="169"/>
    </row>
    <row r="351" ht="15.75" customHeight="1">
      <c r="C351" s="17"/>
      <c r="D351" s="53"/>
      <c r="E351" s="53"/>
      <c r="N351" s="169"/>
    </row>
    <row r="352" ht="15.75" customHeight="1">
      <c r="C352" s="17"/>
      <c r="D352" s="53"/>
      <c r="E352" s="53"/>
      <c r="N352" s="169"/>
    </row>
    <row r="353" ht="15.75" customHeight="1">
      <c r="C353" s="17"/>
      <c r="D353" s="53"/>
      <c r="E353" s="53"/>
      <c r="N353" s="169"/>
    </row>
    <row r="354" ht="15.75" customHeight="1">
      <c r="C354" s="17"/>
      <c r="D354" s="53"/>
      <c r="E354" s="53"/>
      <c r="N354" s="169"/>
    </row>
    <row r="355" ht="15.75" customHeight="1">
      <c r="C355" s="17"/>
      <c r="D355" s="53"/>
      <c r="E355" s="53"/>
      <c r="N355" s="169"/>
    </row>
    <row r="356" ht="15.75" customHeight="1">
      <c r="C356" s="17"/>
      <c r="D356" s="53"/>
      <c r="E356" s="53"/>
      <c r="N356" s="169"/>
    </row>
    <row r="357" ht="15.75" customHeight="1">
      <c r="C357" s="17"/>
      <c r="D357" s="53"/>
      <c r="E357" s="53"/>
      <c r="N357" s="169"/>
    </row>
    <row r="358" ht="15.75" customHeight="1">
      <c r="C358" s="17"/>
      <c r="D358" s="53"/>
      <c r="E358" s="53"/>
      <c r="N358" s="169"/>
    </row>
    <row r="359" ht="15.75" customHeight="1">
      <c r="C359" s="17"/>
      <c r="D359" s="53"/>
      <c r="E359" s="53"/>
      <c r="N359" s="169"/>
    </row>
    <row r="360" ht="15.75" customHeight="1">
      <c r="C360" s="17"/>
      <c r="D360" s="53"/>
      <c r="E360" s="53"/>
      <c r="N360" s="169"/>
    </row>
    <row r="361" ht="15.75" customHeight="1">
      <c r="C361" s="17"/>
      <c r="D361" s="53"/>
      <c r="E361" s="53"/>
      <c r="N361" s="169"/>
    </row>
    <row r="362" ht="15.75" customHeight="1">
      <c r="C362" s="17"/>
      <c r="D362" s="53"/>
      <c r="E362" s="53"/>
      <c r="N362" s="169"/>
    </row>
    <row r="363" ht="15.75" customHeight="1">
      <c r="C363" s="17"/>
      <c r="D363" s="53"/>
      <c r="E363" s="53"/>
      <c r="N363" s="169"/>
    </row>
    <row r="364" ht="15.75" customHeight="1">
      <c r="C364" s="17"/>
      <c r="D364" s="53"/>
      <c r="E364" s="53"/>
      <c r="N364" s="169"/>
    </row>
    <row r="365" ht="15.75" customHeight="1">
      <c r="C365" s="17"/>
      <c r="D365" s="53"/>
      <c r="E365" s="53"/>
      <c r="N365" s="169"/>
    </row>
    <row r="366" ht="15.75" customHeight="1">
      <c r="C366" s="17"/>
      <c r="D366" s="53"/>
      <c r="E366" s="53"/>
      <c r="N366" s="169"/>
    </row>
    <row r="367" ht="15.75" customHeight="1">
      <c r="C367" s="17"/>
      <c r="D367" s="53"/>
      <c r="E367" s="53"/>
      <c r="N367" s="169"/>
    </row>
    <row r="368" ht="15.75" customHeight="1">
      <c r="C368" s="17"/>
      <c r="D368" s="53"/>
      <c r="E368" s="53"/>
      <c r="N368" s="169"/>
    </row>
    <row r="369" ht="15.75" customHeight="1">
      <c r="C369" s="17"/>
      <c r="D369" s="53"/>
      <c r="E369" s="53"/>
      <c r="N369" s="169"/>
    </row>
    <row r="370" ht="15.75" customHeight="1">
      <c r="C370" s="17"/>
      <c r="D370" s="53"/>
      <c r="E370" s="53"/>
      <c r="N370" s="169"/>
    </row>
    <row r="371" ht="15.75" customHeight="1">
      <c r="C371" s="17"/>
      <c r="D371" s="53"/>
      <c r="E371" s="53"/>
      <c r="N371" s="169"/>
    </row>
    <row r="372" ht="15.75" customHeight="1">
      <c r="C372" s="17"/>
      <c r="D372" s="53"/>
      <c r="E372" s="53"/>
      <c r="N372" s="169"/>
    </row>
    <row r="373" ht="15.75" customHeight="1">
      <c r="C373" s="17"/>
      <c r="D373" s="53"/>
      <c r="E373" s="53"/>
      <c r="N373" s="169"/>
    </row>
    <row r="374" ht="15.75" customHeight="1">
      <c r="C374" s="17"/>
      <c r="D374" s="53"/>
      <c r="E374" s="53"/>
      <c r="N374" s="169"/>
    </row>
    <row r="375" ht="15.75" customHeight="1">
      <c r="C375" s="17"/>
      <c r="D375" s="53"/>
      <c r="E375" s="53"/>
      <c r="N375" s="169"/>
    </row>
    <row r="376" ht="15.75" customHeight="1">
      <c r="C376" s="17"/>
      <c r="D376" s="53"/>
      <c r="E376" s="53"/>
      <c r="N376" s="169"/>
    </row>
    <row r="377" ht="15.75" customHeight="1">
      <c r="C377" s="17"/>
      <c r="D377" s="53"/>
      <c r="E377" s="53"/>
      <c r="N377" s="169"/>
    </row>
    <row r="378" ht="15.75" customHeight="1">
      <c r="C378" s="17"/>
      <c r="D378" s="53"/>
      <c r="E378" s="53"/>
      <c r="N378" s="169"/>
    </row>
    <row r="379" ht="15.75" customHeight="1">
      <c r="C379" s="17"/>
      <c r="D379" s="53"/>
      <c r="E379" s="53"/>
      <c r="N379" s="169"/>
    </row>
    <row r="380" ht="15.75" customHeight="1">
      <c r="C380" s="17"/>
      <c r="D380" s="53"/>
      <c r="E380" s="53"/>
      <c r="N380" s="169"/>
    </row>
    <row r="381" ht="15.75" customHeight="1">
      <c r="C381" s="17"/>
      <c r="D381" s="53"/>
      <c r="E381" s="53"/>
      <c r="N381" s="169"/>
    </row>
    <row r="382" ht="15.75" customHeight="1">
      <c r="C382" s="17"/>
      <c r="D382" s="53"/>
      <c r="E382" s="53"/>
      <c r="N382" s="169"/>
    </row>
    <row r="383" ht="15.75" customHeight="1">
      <c r="C383" s="17"/>
      <c r="D383" s="53"/>
      <c r="E383" s="53"/>
      <c r="N383" s="169"/>
    </row>
    <row r="384" ht="15.75" customHeight="1">
      <c r="C384" s="17"/>
      <c r="D384" s="53"/>
      <c r="E384" s="53"/>
      <c r="N384" s="169"/>
    </row>
    <row r="385" ht="15.75" customHeight="1">
      <c r="C385" s="17"/>
      <c r="D385" s="53"/>
      <c r="E385" s="53"/>
      <c r="N385" s="169"/>
    </row>
    <row r="386" ht="15.75" customHeight="1">
      <c r="C386" s="17"/>
      <c r="D386" s="53"/>
      <c r="E386" s="53"/>
      <c r="N386" s="169"/>
    </row>
    <row r="387" ht="15.75" customHeight="1">
      <c r="C387" s="17"/>
      <c r="D387" s="53"/>
      <c r="E387" s="53"/>
      <c r="N387" s="169"/>
    </row>
    <row r="388" ht="15.75" customHeight="1">
      <c r="C388" s="17"/>
      <c r="D388" s="53"/>
      <c r="E388" s="53"/>
      <c r="N388" s="169"/>
    </row>
    <row r="389" ht="15.75" customHeight="1">
      <c r="C389" s="17"/>
      <c r="D389" s="53"/>
      <c r="E389" s="53"/>
      <c r="N389" s="169"/>
    </row>
    <row r="390" ht="15.75" customHeight="1">
      <c r="C390" s="17"/>
      <c r="D390" s="53"/>
      <c r="E390" s="53"/>
      <c r="N390" s="169"/>
    </row>
    <row r="391" ht="15.75" customHeight="1">
      <c r="C391" s="17"/>
      <c r="D391" s="53"/>
      <c r="E391" s="53"/>
      <c r="N391" s="169"/>
    </row>
    <row r="392" ht="15.75" customHeight="1">
      <c r="C392" s="17"/>
      <c r="D392" s="53"/>
      <c r="E392" s="53"/>
      <c r="N392" s="169"/>
    </row>
    <row r="393" ht="15.75" customHeight="1">
      <c r="C393" s="17"/>
      <c r="D393" s="53"/>
      <c r="E393" s="53"/>
      <c r="N393" s="169"/>
    </row>
    <row r="394" ht="15.75" customHeight="1">
      <c r="C394" s="17"/>
      <c r="D394" s="53"/>
      <c r="E394" s="53"/>
      <c r="N394" s="169"/>
    </row>
    <row r="395" ht="15.75" customHeight="1">
      <c r="C395" s="17"/>
      <c r="D395" s="53"/>
      <c r="E395" s="53"/>
      <c r="N395" s="169"/>
    </row>
    <row r="396" ht="15.75" customHeight="1">
      <c r="C396" s="17"/>
      <c r="D396" s="53"/>
      <c r="E396" s="53"/>
      <c r="N396" s="169"/>
    </row>
    <row r="397" ht="15.75" customHeight="1">
      <c r="C397" s="17"/>
      <c r="D397" s="53"/>
      <c r="E397" s="53"/>
      <c r="N397" s="169"/>
    </row>
    <row r="398" ht="15.75" customHeight="1">
      <c r="C398" s="17"/>
      <c r="D398" s="53"/>
      <c r="E398" s="53"/>
      <c r="N398" s="169"/>
    </row>
    <row r="399" ht="15.75" customHeight="1">
      <c r="C399" s="17"/>
      <c r="D399" s="53"/>
      <c r="E399" s="53"/>
      <c r="N399" s="169"/>
    </row>
    <row r="400" ht="15.75" customHeight="1">
      <c r="C400" s="17"/>
      <c r="D400" s="53"/>
      <c r="E400" s="53"/>
      <c r="N400" s="169"/>
    </row>
    <row r="401" ht="15.75" customHeight="1">
      <c r="C401" s="17"/>
      <c r="D401" s="53"/>
      <c r="E401" s="53"/>
      <c r="N401" s="169"/>
    </row>
    <row r="402" ht="15.75" customHeight="1">
      <c r="C402" s="17"/>
      <c r="D402" s="53"/>
      <c r="E402" s="53"/>
      <c r="N402" s="169"/>
    </row>
    <row r="403" ht="15.75" customHeight="1">
      <c r="C403" s="17"/>
      <c r="D403" s="53"/>
      <c r="E403" s="53"/>
      <c r="N403" s="169"/>
    </row>
    <row r="404" ht="15.75" customHeight="1">
      <c r="C404" s="17"/>
      <c r="D404" s="53"/>
      <c r="E404" s="53"/>
      <c r="N404" s="169"/>
    </row>
    <row r="405" ht="15.75" customHeight="1">
      <c r="C405" s="17"/>
      <c r="D405" s="53"/>
      <c r="E405" s="53"/>
      <c r="N405" s="169"/>
    </row>
    <row r="406" ht="15.75" customHeight="1">
      <c r="C406" s="17"/>
      <c r="D406" s="53"/>
      <c r="E406" s="53"/>
      <c r="N406" s="169"/>
    </row>
    <row r="407" ht="15.75" customHeight="1">
      <c r="C407" s="17"/>
      <c r="D407" s="53"/>
      <c r="E407" s="53"/>
      <c r="N407" s="169"/>
    </row>
    <row r="408" ht="15.75" customHeight="1">
      <c r="C408" s="17"/>
      <c r="D408" s="53"/>
      <c r="E408" s="53"/>
      <c r="N408" s="169"/>
    </row>
    <row r="409" ht="15.75" customHeight="1">
      <c r="C409" s="17"/>
      <c r="D409" s="53"/>
      <c r="E409" s="53"/>
      <c r="N409" s="169"/>
    </row>
    <row r="410" ht="15.75" customHeight="1">
      <c r="C410" s="17"/>
      <c r="D410" s="53"/>
      <c r="E410" s="53"/>
      <c r="N410" s="169"/>
    </row>
    <row r="411" ht="15.75" customHeight="1">
      <c r="C411" s="17"/>
      <c r="D411" s="53"/>
      <c r="E411" s="53"/>
      <c r="N411" s="169"/>
    </row>
    <row r="412" ht="15.75" customHeight="1">
      <c r="C412" s="17"/>
      <c r="D412" s="53"/>
      <c r="E412" s="53"/>
      <c r="N412" s="169"/>
    </row>
    <row r="413" ht="15.75" customHeight="1">
      <c r="C413" s="17"/>
      <c r="D413" s="53"/>
      <c r="E413" s="53"/>
      <c r="N413" s="169"/>
    </row>
    <row r="414" ht="15.75" customHeight="1">
      <c r="C414" s="17"/>
      <c r="D414" s="53"/>
      <c r="E414" s="53"/>
      <c r="N414" s="169"/>
    </row>
    <row r="415" ht="15.75" customHeight="1">
      <c r="C415" s="17"/>
      <c r="D415" s="53"/>
      <c r="E415" s="53"/>
      <c r="N415" s="169"/>
    </row>
    <row r="416" ht="15.75" customHeight="1">
      <c r="C416" s="17"/>
      <c r="D416" s="53"/>
      <c r="E416" s="53"/>
      <c r="N416" s="169"/>
    </row>
    <row r="417" ht="15.75" customHeight="1">
      <c r="C417" s="17"/>
      <c r="D417" s="53"/>
      <c r="E417" s="53"/>
      <c r="N417" s="169"/>
    </row>
    <row r="418" ht="15.75" customHeight="1">
      <c r="C418" s="17"/>
      <c r="D418" s="53"/>
      <c r="E418" s="53"/>
      <c r="N418" s="169"/>
    </row>
    <row r="419" ht="15.75" customHeight="1">
      <c r="C419" s="17"/>
      <c r="D419" s="53"/>
      <c r="E419" s="53"/>
      <c r="N419" s="169"/>
    </row>
    <row r="420" ht="15.75" customHeight="1">
      <c r="C420" s="17"/>
      <c r="D420" s="53"/>
      <c r="E420" s="53"/>
      <c r="N420" s="169"/>
    </row>
    <row r="421" ht="15.75" customHeight="1">
      <c r="C421" s="17"/>
      <c r="D421" s="53"/>
      <c r="E421" s="53"/>
      <c r="N421" s="169"/>
    </row>
    <row r="422" ht="15.75" customHeight="1">
      <c r="C422" s="17"/>
      <c r="D422" s="53"/>
      <c r="E422" s="53"/>
      <c r="N422" s="169"/>
    </row>
    <row r="423" ht="15.75" customHeight="1">
      <c r="C423" s="17"/>
      <c r="D423" s="53"/>
      <c r="E423" s="53"/>
      <c r="N423" s="169"/>
    </row>
    <row r="424" ht="15.75" customHeight="1">
      <c r="C424" s="17"/>
      <c r="D424" s="53"/>
      <c r="E424" s="53"/>
      <c r="N424" s="169"/>
    </row>
    <row r="425" ht="15.75" customHeight="1">
      <c r="C425" s="17"/>
      <c r="D425" s="53"/>
      <c r="E425" s="53"/>
      <c r="N425" s="169"/>
    </row>
    <row r="426" ht="15.75" customHeight="1">
      <c r="C426" s="17"/>
      <c r="D426" s="53"/>
      <c r="E426" s="53"/>
      <c r="N426" s="169"/>
    </row>
    <row r="427" ht="15.75" customHeight="1">
      <c r="C427" s="17"/>
      <c r="D427" s="53"/>
      <c r="E427" s="53"/>
      <c r="N427" s="169"/>
    </row>
    <row r="428" ht="15.75" customHeight="1">
      <c r="C428" s="17"/>
      <c r="D428" s="53"/>
      <c r="E428" s="53"/>
      <c r="N428" s="169"/>
    </row>
    <row r="429" ht="15.75" customHeight="1">
      <c r="C429" s="17"/>
      <c r="D429" s="53"/>
      <c r="E429" s="53"/>
      <c r="N429" s="169"/>
    </row>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conditionalFormatting sqref="S267:S268">
    <cfRule type="containsBlanks" dxfId="2" priority="1">
      <formula>LEN(TRIM(S267))=0</formula>
    </cfRule>
  </conditionalFormatting>
  <conditionalFormatting sqref="S267">
    <cfRule type="containsBlanks" dxfId="2" priority="2">
      <formula>LEN(TRIM(S267))=0</formula>
    </cfRule>
  </conditionalFormatting>
  <conditionalFormatting sqref="B267:B268">
    <cfRule type="expression" dxfId="4" priority="3">
      <formula>AND(ISNUMBER(B267),TRUNC(B267)&lt;TODAY())</formula>
    </cfRule>
  </conditionalFormatting>
  <conditionalFormatting sqref="R267:R268">
    <cfRule type="containsBlanks" dxfId="3" priority="4">
      <formula>LEN(TRIM(R267))=0</formula>
    </cfRule>
  </conditionalFormatting>
  <conditionalFormatting sqref="A267:A268">
    <cfRule type="containsText" dxfId="0" priority="5" operator="containsText" text="Private">
      <formula>NOT(ISERROR(SEARCH(("Private"),(A267))))</formula>
    </cfRule>
  </conditionalFormatting>
  <conditionalFormatting sqref="S266">
    <cfRule type="containsBlanks" dxfId="2" priority="6">
      <formula>LEN(TRIM(S266))=0</formula>
    </cfRule>
  </conditionalFormatting>
  <conditionalFormatting sqref="S266">
    <cfRule type="containsBlanks" dxfId="2" priority="7">
      <formula>LEN(TRIM(S266))=0</formula>
    </cfRule>
  </conditionalFormatting>
  <conditionalFormatting sqref="B266">
    <cfRule type="expression" dxfId="4" priority="8">
      <formula>AND(ISNUMBER(B266),TRUNC(B266)&lt;TODAY())</formula>
    </cfRule>
  </conditionalFormatting>
  <conditionalFormatting sqref="R266">
    <cfRule type="containsBlanks" dxfId="3" priority="9">
      <formula>LEN(TRIM(R266))=0</formula>
    </cfRule>
  </conditionalFormatting>
  <conditionalFormatting sqref="A266">
    <cfRule type="containsText" dxfId="0" priority="10" operator="containsText" text="Private">
      <formula>NOT(ISERROR(SEARCH(("Private"),(A266))))</formula>
    </cfRule>
  </conditionalFormatting>
  <conditionalFormatting sqref="S265">
    <cfRule type="containsBlanks" dxfId="2" priority="11">
      <formula>LEN(TRIM(S265))=0</formula>
    </cfRule>
  </conditionalFormatting>
  <conditionalFormatting sqref="S265">
    <cfRule type="containsBlanks" dxfId="2" priority="12">
      <formula>LEN(TRIM(S265))=0</formula>
    </cfRule>
  </conditionalFormatting>
  <conditionalFormatting sqref="B265">
    <cfRule type="expression" dxfId="4" priority="13">
      <formula>AND(ISNUMBER(B265),TRUNC(B265)&lt;TODAY())</formula>
    </cfRule>
  </conditionalFormatting>
  <conditionalFormatting sqref="R265">
    <cfRule type="containsBlanks" dxfId="3" priority="14">
      <formula>LEN(TRIM(R265))=0</formula>
    </cfRule>
  </conditionalFormatting>
  <conditionalFormatting sqref="A265">
    <cfRule type="containsText" dxfId="0" priority="15" operator="containsText" text="Private">
      <formula>NOT(ISERROR(SEARCH(("Private"),(A265))))</formula>
    </cfRule>
  </conditionalFormatting>
  <conditionalFormatting sqref="B264">
    <cfRule type="expression" dxfId="4" priority="16">
      <formula>AND(ISNUMBER(B264),TRUNC(B264)&lt;TODAY())</formula>
    </cfRule>
  </conditionalFormatting>
  <conditionalFormatting sqref="R264">
    <cfRule type="containsBlanks" dxfId="3" priority="17">
      <formula>LEN(TRIM(R264))=0</formula>
    </cfRule>
  </conditionalFormatting>
  <conditionalFormatting sqref="S264">
    <cfRule type="containsBlanks" dxfId="2" priority="18">
      <formula>LEN(TRIM(S264))=0</formula>
    </cfRule>
  </conditionalFormatting>
  <conditionalFormatting sqref="S264">
    <cfRule type="containsBlanks" dxfId="2" priority="19">
      <formula>LEN(TRIM(S264))=0</formula>
    </cfRule>
  </conditionalFormatting>
  <conditionalFormatting sqref="S263">
    <cfRule type="containsBlanks" dxfId="2" priority="20">
      <formula>LEN(TRIM(S263))=0</formula>
    </cfRule>
  </conditionalFormatting>
  <conditionalFormatting sqref="S263">
    <cfRule type="containsBlanks" dxfId="2" priority="21">
      <formula>LEN(TRIM(S263))=0</formula>
    </cfRule>
  </conditionalFormatting>
  <conditionalFormatting sqref="R263">
    <cfRule type="containsBlanks" dxfId="3" priority="22">
      <formula>LEN(TRIM(R263))=0</formula>
    </cfRule>
  </conditionalFormatting>
  <conditionalFormatting sqref="B263">
    <cfRule type="expression" dxfId="4" priority="23">
      <formula>AND(ISNUMBER(B263),TRUNC(B263)&lt;TODAY())</formula>
    </cfRule>
  </conditionalFormatting>
  <conditionalFormatting sqref="A263">
    <cfRule type="containsText" dxfId="0" priority="24" operator="containsText" text="Private">
      <formula>NOT(ISERROR(SEARCH(("Private"),(A263))))</formula>
    </cfRule>
  </conditionalFormatting>
  <conditionalFormatting sqref="S262">
    <cfRule type="containsBlanks" dxfId="2" priority="25">
      <formula>LEN(TRIM(S262))=0</formula>
    </cfRule>
  </conditionalFormatting>
  <conditionalFormatting sqref="S262">
    <cfRule type="containsBlanks" dxfId="2" priority="26">
      <formula>LEN(TRIM(S262))=0</formula>
    </cfRule>
  </conditionalFormatting>
  <conditionalFormatting sqref="R262">
    <cfRule type="containsBlanks" dxfId="3" priority="27">
      <formula>LEN(TRIM(R262))=0</formula>
    </cfRule>
  </conditionalFormatting>
  <conditionalFormatting sqref="B262">
    <cfRule type="expression" dxfId="4" priority="28">
      <formula>AND(ISNUMBER(B262),TRUNC(B262)&lt;TODAY())</formula>
    </cfRule>
  </conditionalFormatting>
  <conditionalFormatting sqref="A262 A264">
    <cfRule type="containsText" dxfId="0" priority="29" operator="containsText" text="Private">
      <formula>NOT(ISERROR(SEARCH(("Private"),(A262))))</formula>
    </cfRule>
  </conditionalFormatting>
  <conditionalFormatting sqref="R261">
    <cfRule type="containsBlanks" dxfId="3" priority="30">
      <formula>LEN(TRIM(R261))=0</formula>
    </cfRule>
  </conditionalFormatting>
  <conditionalFormatting sqref="S261">
    <cfRule type="containsBlanks" dxfId="2" priority="31">
      <formula>LEN(TRIM(S261))=0</formula>
    </cfRule>
  </conditionalFormatting>
  <conditionalFormatting sqref="S261">
    <cfRule type="containsBlanks" dxfId="2" priority="32">
      <formula>LEN(TRIM(S261))=0</formula>
    </cfRule>
  </conditionalFormatting>
  <conditionalFormatting sqref="A261">
    <cfRule type="containsText" dxfId="0" priority="33" operator="containsText" text="Private">
      <formula>NOT(ISERROR(SEARCH(("Private"),(A261))))</formula>
    </cfRule>
  </conditionalFormatting>
  <conditionalFormatting sqref="B261">
    <cfRule type="expression" dxfId="4" priority="34">
      <formula>AND(ISNUMBER(B261),TRUNC(B261)&lt;TODAY())</formula>
    </cfRule>
  </conditionalFormatting>
  <conditionalFormatting sqref="S260">
    <cfRule type="containsBlanks" dxfId="2" priority="35">
      <formula>LEN(TRIM(S260))=0</formula>
    </cfRule>
  </conditionalFormatting>
  <conditionalFormatting sqref="S260">
    <cfRule type="containsBlanks" dxfId="2" priority="36">
      <formula>LEN(TRIM(S260))=0</formula>
    </cfRule>
  </conditionalFormatting>
  <conditionalFormatting sqref="R260">
    <cfRule type="containsBlanks" dxfId="3" priority="37">
      <formula>LEN(TRIM(R260))=0</formula>
    </cfRule>
  </conditionalFormatting>
  <conditionalFormatting sqref="B260">
    <cfRule type="expression" dxfId="4" priority="38">
      <formula>AND(ISNUMBER(B260),TRUNC(B260)&lt;TODAY())</formula>
    </cfRule>
  </conditionalFormatting>
  <conditionalFormatting sqref="A260">
    <cfRule type="containsText" dxfId="0" priority="39" operator="containsText" text="Private">
      <formula>NOT(ISERROR(SEARCH(("Private"),(A260))))</formula>
    </cfRule>
  </conditionalFormatting>
  <conditionalFormatting sqref="S259">
    <cfRule type="containsBlanks" dxfId="2" priority="40">
      <formula>LEN(TRIM(S259))=0</formula>
    </cfRule>
  </conditionalFormatting>
  <conditionalFormatting sqref="S259">
    <cfRule type="containsBlanks" dxfId="2" priority="41">
      <formula>LEN(TRIM(S259))=0</formula>
    </cfRule>
  </conditionalFormatting>
  <conditionalFormatting sqref="R259">
    <cfRule type="containsBlanks" dxfId="3" priority="42">
      <formula>LEN(TRIM(R259))=0</formula>
    </cfRule>
  </conditionalFormatting>
  <conditionalFormatting sqref="B259">
    <cfRule type="expression" dxfId="4" priority="43">
      <formula>AND(ISNUMBER(B259),TRUNC(B259)&lt;TODAY())</formula>
    </cfRule>
  </conditionalFormatting>
  <conditionalFormatting sqref="A259">
    <cfRule type="containsText" dxfId="0" priority="44" operator="containsText" text="Private">
      <formula>NOT(ISERROR(SEARCH(("Private"),(A259))))</formula>
    </cfRule>
  </conditionalFormatting>
  <conditionalFormatting sqref="B258">
    <cfRule type="expression" dxfId="4" priority="45">
      <formula>AND(ISNUMBER(B258),TRUNC(B258)&lt;TODAY())</formula>
    </cfRule>
  </conditionalFormatting>
  <conditionalFormatting sqref="R258">
    <cfRule type="containsBlanks" dxfId="3" priority="46">
      <formula>LEN(TRIM(R258))=0</formula>
    </cfRule>
  </conditionalFormatting>
  <conditionalFormatting sqref="S258">
    <cfRule type="containsBlanks" dxfId="2" priority="47">
      <formula>LEN(TRIM(S258))=0</formula>
    </cfRule>
  </conditionalFormatting>
  <conditionalFormatting sqref="S258">
    <cfRule type="containsBlanks" dxfId="2" priority="48">
      <formula>LEN(TRIM(S258))=0</formula>
    </cfRule>
  </conditionalFormatting>
  <conditionalFormatting sqref="A258">
    <cfRule type="containsText" dxfId="0" priority="49" operator="containsText" text="Private">
      <formula>NOT(ISERROR(SEARCH(("Private"),(A258))))</formula>
    </cfRule>
  </conditionalFormatting>
  <conditionalFormatting sqref="S257">
    <cfRule type="containsBlanks" dxfId="2" priority="50">
      <formula>LEN(TRIM(S257))=0</formula>
    </cfRule>
  </conditionalFormatting>
  <conditionalFormatting sqref="S257">
    <cfRule type="containsBlanks" dxfId="2" priority="51">
      <formula>LEN(TRIM(S257))=0</formula>
    </cfRule>
  </conditionalFormatting>
  <conditionalFormatting sqref="R257">
    <cfRule type="containsBlanks" dxfId="3" priority="52">
      <formula>LEN(TRIM(R257))=0</formula>
    </cfRule>
  </conditionalFormatting>
  <conditionalFormatting sqref="B257">
    <cfRule type="expression" dxfId="4" priority="53">
      <formula>AND(ISNUMBER(B257),TRUNC(B257)&lt;TODAY())</formula>
    </cfRule>
  </conditionalFormatting>
  <conditionalFormatting sqref="A257">
    <cfRule type="containsText" dxfId="0" priority="54" operator="containsText" text="Private">
      <formula>NOT(ISERROR(SEARCH(("Private"),(A257))))</formula>
    </cfRule>
  </conditionalFormatting>
  <conditionalFormatting sqref="S256">
    <cfRule type="containsBlanks" dxfId="2" priority="55">
      <formula>LEN(TRIM(S256))=0</formula>
    </cfRule>
  </conditionalFormatting>
  <conditionalFormatting sqref="S256">
    <cfRule type="containsBlanks" dxfId="2" priority="56">
      <formula>LEN(TRIM(S256))=0</formula>
    </cfRule>
  </conditionalFormatting>
  <conditionalFormatting sqref="R256">
    <cfRule type="containsBlanks" dxfId="3" priority="57">
      <formula>LEN(TRIM(R256))=0</formula>
    </cfRule>
  </conditionalFormatting>
  <conditionalFormatting sqref="B256">
    <cfRule type="expression" dxfId="4" priority="58">
      <formula>AND(ISNUMBER(B256),TRUNC(B256)&lt;TODAY())</formula>
    </cfRule>
  </conditionalFormatting>
  <conditionalFormatting sqref="A256">
    <cfRule type="containsText" dxfId="0" priority="59" operator="containsText" text="Private">
      <formula>NOT(ISERROR(SEARCH(("Private"),(A256))))</formula>
    </cfRule>
  </conditionalFormatting>
  <conditionalFormatting sqref="S255">
    <cfRule type="containsBlanks" dxfId="2" priority="60">
      <formula>LEN(TRIM(S255))=0</formula>
    </cfRule>
  </conditionalFormatting>
  <conditionalFormatting sqref="S255">
    <cfRule type="containsBlanks" dxfId="2" priority="61">
      <formula>LEN(TRIM(S255))=0</formula>
    </cfRule>
  </conditionalFormatting>
  <conditionalFormatting sqref="A255">
    <cfRule type="containsText" dxfId="0" priority="62" operator="containsText" text="Private">
      <formula>NOT(ISERROR(SEARCH(("Private"),(A255))))</formula>
    </cfRule>
  </conditionalFormatting>
  <conditionalFormatting sqref="B255">
    <cfRule type="expression" dxfId="4" priority="63">
      <formula>AND(ISNUMBER(B255),TRUNC(B255)&lt;TODAY())</formula>
    </cfRule>
  </conditionalFormatting>
  <conditionalFormatting sqref="R255">
    <cfRule type="containsBlanks" dxfId="3" priority="64">
      <formula>LEN(TRIM(R255))=0</formula>
    </cfRule>
  </conditionalFormatting>
  <conditionalFormatting sqref="S254">
    <cfRule type="containsBlanks" dxfId="2" priority="65">
      <formula>LEN(TRIM(S254))=0</formula>
    </cfRule>
  </conditionalFormatting>
  <conditionalFormatting sqref="S254">
    <cfRule type="containsBlanks" dxfId="2" priority="66">
      <formula>LEN(TRIM(S254))=0</formula>
    </cfRule>
  </conditionalFormatting>
  <conditionalFormatting sqref="R254">
    <cfRule type="containsBlanks" dxfId="3" priority="67">
      <formula>LEN(TRIM(R254))=0</formula>
    </cfRule>
  </conditionalFormatting>
  <conditionalFormatting sqref="B254">
    <cfRule type="expression" dxfId="4" priority="68">
      <formula>AND(ISNUMBER(B254),TRUNC(B254)&lt;TODAY())</formula>
    </cfRule>
  </conditionalFormatting>
  <conditionalFormatting sqref="A254">
    <cfRule type="containsText" dxfId="0" priority="69" operator="containsText" text="Private">
      <formula>NOT(ISERROR(SEARCH(("Private"),(A254))))</formula>
    </cfRule>
  </conditionalFormatting>
  <conditionalFormatting sqref="S253">
    <cfRule type="containsBlanks" dxfId="2" priority="70">
      <formula>LEN(TRIM(S253))=0</formula>
    </cfRule>
  </conditionalFormatting>
  <conditionalFormatting sqref="S253">
    <cfRule type="containsBlanks" dxfId="2" priority="71">
      <formula>LEN(TRIM(S253))=0</formula>
    </cfRule>
  </conditionalFormatting>
  <conditionalFormatting sqref="A253">
    <cfRule type="containsText" dxfId="0" priority="72" operator="containsText" text="Private">
      <formula>NOT(ISERROR(SEARCH(("Private"),(A253))))</formula>
    </cfRule>
  </conditionalFormatting>
  <conditionalFormatting sqref="B253">
    <cfRule type="expression" dxfId="4" priority="73">
      <formula>AND(ISNUMBER(B253),TRUNC(B253)&lt;TODAY())</formula>
    </cfRule>
  </conditionalFormatting>
  <conditionalFormatting sqref="R253">
    <cfRule type="containsBlanks" dxfId="3" priority="74">
      <formula>LEN(TRIM(R253))=0</formula>
    </cfRule>
  </conditionalFormatting>
  <conditionalFormatting sqref="R252">
    <cfRule type="containsBlanks" dxfId="3" priority="75">
      <formula>LEN(TRIM(R252))=0</formula>
    </cfRule>
  </conditionalFormatting>
  <conditionalFormatting sqref="S252">
    <cfRule type="containsBlanks" dxfId="2" priority="76">
      <formula>LEN(TRIM(S252))=0</formula>
    </cfRule>
  </conditionalFormatting>
  <conditionalFormatting sqref="S252">
    <cfRule type="containsBlanks" dxfId="2" priority="77">
      <formula>LEN(TRIM(S252))=0</formula>
    </cfRule>
  </conditionalFormatting>
  <conditionalFormatting sqref="B252">
    <cfRule type="expression" dxfId="4" priority="78">
      <formula>AND(ISNUMBER(B252),TRUNC(B252)&lt;TODAY())</formula>
    </cfRule>
  </conditionalFormatting>
  <conditionalFormatting sqref="A252">
    <cfRule type="containsText" dxfId="0" priority="79" operator="containsText" text="Private">
      <formula>NOT(ISERROR(SEARCH(("Private"),(A252))))</formula>
    </cfRule>
  </conditionalFormatting>
  <conditionalFormatting sqref="S251">
    <cfRule type="containsBlanks" dxfId="2" priority="80">
      <formula>LEN(TRIM(S251))=0</formula>
    </cfRule>
  </conditionalFormatting>
  <conditionalFormatting sqref="S251">
    <cfRule type="containsBlanks" dxfId="2" priority="81">
      <formula>LEN(TRIM(S251))=0</formula>
    </cfRule>
  </conditionalFormatting>
  <conditionalFormatting sqref="R251">
    <cfRule type="containsBlanks" dxfId="3" priority="82">
      <formula>LEN(TRIM(R251))=0</formula>
    </cfRule>
  </conditionalFormatting>
  <conditionalFormatting sqref="B251">
    <cfRule type="expression" dxfId="4" priority="83">
      <formula>AND(ISNUMBER(B251),TRUNC(B251)&lt;TODAY())</formula>
    </cfRule>
  </conditionalFormatting>
  <conditionalFormatting sqref="A251">
    <cfRule type="containsText" dxfId="0" priority="84" operator="containsText" text="Private">
      <formula>NOT(ISERROR(SEARCH(("Private"),(A251))))</formula>
    </cfRule>
  </conditionalFormatting>
  <conditionalFormatting sqref="S250">
    <cfRule type="containsBlanks" dxfId="2" priority="85">
      <formula>LEN(TRIM(S250))=0</formula>
    </cfRule>
  </conditionalFormatting>
  <conditionalFormatting sqref="S250">
    <cfRule type="containsBlanks" dxfId="2" priority="86">
      <formula>LEN(TRIM(S250))=0</formula>
    </cfRule>
  </conditionalFormatting>
  <conditionalFormatting sqref="R250">
    <cfRule type="containsBlanks" dxfId="3" priority="87">
      <formula>LEN(TRIM(R250))=0</formula>
    </cfRule>
  </conditionalFormatting>
  <conditionalFormatting sqref="B250">
    <cfRule type="expression" dxfId="4" priority="88">
      <formula>AND(ISNUMBER(B250),TRUNC(B250)&lt;TODAY())</formula>
    </cfRule>
  </conditionalFormatting>
  <conditionalFormatting sqref="A250">
    <cfRule type="containsText" dxfId="0" priority="89" operator="containsText" text="Private">
      <formula>NOT(ISERROR(SEARCH(("Private"),(A250))))</formula>
    </cfRule>
  </conditionalFormatting>
  <conditionalFormatting sqref="U245:U249 S249">
    <cfRule type="containsBlanks" dxfId="2" priority="90">
      <formula>LEN(TRIM(U245))=0</formula>
    </cfRule>
  </conditionalFormatting>
  <conditionalFormatting sqref="U245">
    <cfRule type="containsBlanks" dxfId="2" priority="91">
      <formula>LEN(TRIM(U245))=0</formula>
    </cfRule>
  </conditionalFormatting>
  <conditionalFormatting sqref="T245:T249 R249">
    <cfRule type="containsBlanks" dxfId="3" priority="92">
      <formula>LEN(TRIM(T245))=0</formula>
    </cfRule>
  </conditionalFormatting>
  <conditionalFormatting sqref="B245 B247:B249">
    <cfRule type="expression" dxfId="4" priority="93">
      <formula>AND(ISNUMBER(B245),TRUNC(B245)&lt;TODAY())</formula>
    </cfRule>
  </conditionalFormatting>
  <conditionalFormatting sqref="A245 A247:A249">
    <cfRule type="containsText" dxfId="0" priority="94" operator="containsText" text="Private">
      <formula>NOT(ISERROR(SEARCH(("Private"),(A245))))</formula>
    </cfRule>
  </conditionalFormatting>
  <conditionalFormatting sqref="U244">
    <cfRule type="containsBlanks" dxfId="2" priority="95">
      <formula>LEN(TRIM(U244))=0</formula>
    </cfRule>
  </conditionalFormatting>
  <conditionalFormatting sqref="U244">
    <cfRule type="containsBlanks" dxfId="2" priority="96">
      <formula>LEN(TRIM(U244))=0</formula>
    </cfRule>
  </conditionalFormatting>
  <conditionalFormatting sqref="T244">
    <cfRule type="containsBlanks" dxfId="3" priority="97">
      <formula>LEN(TRIM(T244))=0</formula>
    </cfRule>
  </conditionalFormatting>
  <conditionalFormatting sqref="B244">
    <cfRule type="expression" dxfId="4" priority="98">
      <formula>AND(ISNUMBER(B244),TRUNC(B244)&lt;TODAY())</formula>
    </cfRule>
  </conditionalFormatting>
  <conditionalFormatting sqref="A244">
    <cfRule type="containsText" dxfId="0" priority="99" operator="containsText" text="Private">
      <formula>NOT(ISERROR(SEARCH(("Private"),(A244))))</formula>
    </cfRule>
  </conditionalFormatting>
  <conditionalFormatting sqref="U243">
    <cfRule type="containsBlanks" dxfId="2" priority="100">
      <formula>LEN(TRIM(U243))=0</formula>
    </cfRule>
  </conditionalFormatting>
  <conditionalFormatting sqref="U243">
    <cfRule type="containsBlanks" dxfId="2" priority="101">
      <formula>LEN(TRIM(U243))=0</formula>
    </cfRule>
  </conditionalFormatting>
  <conditionalFormatting sqref="T243">
    <cfRule type="containsBlanks" dxfId="3" priority="102">
      <formula>LEN(TRIM(T243))=0</formula>
    </cfRule>
  </conditionalFormatting>
  <conditionalFormatting sqref="B243">
    <cfRule type="expression" dxfId="4" priority="103">
      <formula>AND(ISNUMBER(B243),TRUNC(B243)&lt;TODAY())</formula>
    </cfRule>
  </conditionalFormatting>
  <conditionalFormatting sqref="A243">
    <cfRule type="containsText" dxfId="0" priority="104" operator="containsText" text="Private">
      <formula>NOT(ISERROR(SEARCH(("Private"),(A243))))</formula>
    </cfRule>
  </conditionalFormatting>
  <conditionalFormatting sqref="U242">
    <cfRule type="containsBlanks" dxfId="2" priority="105">
      <formula>LEN(TRIM(U242))=0</formula>
    </cfRule>
  </conditionalFormatting>
  <conditionalFormatting sqref="U242">
    <cfRule type="containsBlanks" dxfId="2" priority="106">
      <formula>LEN(TRIM(U242))=0</formula>
    </cfRule>
  </conditionalFormatting>
  <conditionalFormatting sqref="T242">
    <cfRule type="containsBlanks" dxfId="3" priority="107">
      <formula>LEN(TRIM(T242))=0</formula>
    </cfRule>
  </conditionalFormatting>
  <conditionalFormatting sqref="B242">
    <cfRule type="expression" dxfId="4" priority="108">
      <formula>AND(ISNUMBER(B242),TRUNC(B242)&lt;TODAY())</formula>
    </cfRule>
  </conditionalFormatting>
  <conditionalFormatting sqref="A242">
    <cfRule type="containsText" dxfId="0" priority="109" operator="containsText" text="Private">
      <formula>NOT(ISERROR(SEARCH(("Private"),(A242))))</formula>
    </cfRule>
  </conditionalFormatting>
  <conditionalFormatting sqref="U241">
    <cfRule type="containsBlanks" dxfId="2" priority="110">
      <formula>LEN(TRIM(U241))=0</formula>
    </cfRule>
  </conditionalFormatting>
  <conditionalFormatting sqref="U241">
    <cfRule type="containsBlanks" dxfId="2" priority="111">
      <formula>LEN(TRIM(U241))=0</formula>
    </cfRule>
  </conditionalFormatting>
  <conditionalFormatting sqref="T241">
    <cfRule type="containsBlanks" dxfId="3" priority="112">
      <formula>LEN(TRIM(T241))=0</formula>
    </cfRule>
  </conditionalFormatting>
  <conditionalFormatting sqref="B241">
    <cfRule type="expression" dxfId="4" priority="113">
      <formula>AND(ISNUMBER(B241),TRUNC(B241)&lt;TODAY())</formula>
    </cfRule>
  </conditionalFormatting>
  <conditionalFormatting sqref="A241">
    <cfRule type="containsText" dxfId="0" priority="114" operator="containsText" text="Private">
      <formula>NOT(ISERROR(SEARCH(("Private"),(A241))))</formula>
    </cfRule>
  </conditionalFormatting>
  <conditionalFormatting sqref="U240">
    <cfRule type="containsBlanks" dxfId="2" priority="115">
      <formula>LEN(TRIM(U240))=0</formula>
    </cfRule>
  </conditionalFormatting>
  <conditionalFormatting sqref="U240">
    <cfRule type="containsBlanks" dxfId="2" priority="116">
      <formula>LEN(TRIM(U240))=0</formula>
    </cfRule>
  </conditionalFormatting>
  <conditionalFormatting sqref="T240">
    <cfRule type="containsBlanks" dxfId="3" priority="117">
      <formula>LEN(TRIM(T240))=0</formula>
    </cfRule>
  </conditionalFormatting>
  <conditionalFormatting sqref="B240">
    <cfRule type="expression" dxfId="4" priority="118">
      <formula>AND(ISNUMBER(B240),TRUNC(B240)&lt;TODAY())</formula>
    </cfRule>
  </conditionalFormatting>
  <conditionalFormatting sqref="A240">
    <cfRule type="containsText" dxfId="0" priority="119" operator="containsText" text="Private">
      <formula>NOT(ISERROR(SEARCH(("Private"),(A240))))</formula>
    </cfRule>
  </conditionalFormatting>
  <conditionalFormatting sqref="U239">
    <cfRule type="containsBlanks" dxfId="2" priority="120">
      <formula>LEN(TRIM(U239))=0</formula>
    </cfRule>
  </conditionalFormatting>
  <conditionalFormatting sqref="U239">
    <cfRule type="containsBlanks" dxfId="2" priority="121">
      <formula>LEN(TRIM(U239))=0</formula>
    </cfRule>
  </conditionalFormatting>
  <conditionalFormatting sqref="T239">
    <cfRule type="containsBlanks" dxfId="3" priority="122">
      <formula>LEN(TRIM(T239))=0</formula>
    </cfRule>
  </conditionalFormatting>
  <conditionalFormatting sqref="B239">
    <cfRule type="expression" dxfId="4" priority="123">
      <formula>AND(ISNUMBER(B239),TRUNC(B239)&lt;TODAY())</formula>
    </cfRule>
  </conditionalFormatting>
  <conditionalFormatting sqref="A239">
    <cfRule type="containsText" dxfId="0" priority="124" operator="containsText" text="Private">
      <formula>NOT(ISERROR(SEARCH(("Private"),(A239))))</formula>
    </cfRule>
  </conditionalFormatting>
  <conditionalFormatting sqref="U238">
    <cfRule type="containsBlanks" dxfId="2" priority="125">
      <formula>LEN(TRIM(U238))=0</formula>
    </cfRule>
  </conditionalFormatting>
  <conditionalFormatting sqref="U238">
    <cfRule type="containsBlanks" dxfId="2" priority="126">
      <formula>LEN(TRIM(U238))=0</formula>
    </cfRule>
  </conditionalFormatting>
  <conditionalFormatting sqref="T238">
    <cfRule type="containsBlanks" dxfId="3" priority="127">
      <formula>LEN(TRIM(T238))=0</formula>
    </cfRule>
  </conditionalFormatting>
  <conditionalFormatting sqref="B238">
    <cfRule type="expression" dxfId="4" priority="128">
      <formula>AND(ISNUMBER(B238),TRUNC(B238)&lt;TODAY())</formula>
    </cfRule>
  </conditionalFormatting>
  <conditionalFormatting sqref="A238">
    <cfRule type="containsText" dxfId="0" priority="129" operator="containsText" text="Private">
      <formula>NOT(ISERROR(SEARCH(("Private"),(A238))))</formula>
    </cfRule>
  </conditionalFormatting>
  <conditionalFormatting sqref="U237">
    <cfRule type="containsBlanks" dxfId="2" priority="130">
      <formula>LEN(TRIM(U237))=0</formula>
    </cfRule>
  </conditionalFormatting>
  <conditionalFormatting sqref="U237">
    <cfRule type="containsBlanks" dxfId="2" priority="131">
      <formula>LEN(TRIM(U237))=0</formula>
    </cfRule>
  </conditionalFormatting>
  <conditionalFormatting sqref="T237">
    <cfRule type="containsBlanks" dxfId="3" priority="132">
      <formula>LEN(TRIM(T237))=0</formula>
    </cfRule>
  </conditionalFormatting>
  <conditionalFormatting sqref="B237">
    <cfRule type="expression" dxfId="4" priority="133">
      <formula>AND(ISNUMBER(B237),TRUNC(B237)&lt;TODAY())</formula>
    </cfRule>
  </conditionalFormatting>
  <conditionalFormatting sqref="A237">
    <cfRule type="containsText" dxfId="0" priority="134" operator="containsText" text="Private">
      <formula>NOT(ISERROR(SEARCH(("Private"),(A237))))</formula>
    </cfRule>
  </conditionalFormatting>
  <conditionalFormatting sqref="U236">
    <cfRule type="containsBlanks" dxfId="2" priority="135">
      <formula>LEN(TRIM(U236))=0</formula>
    </cfRule>
  </conditionalFormatting>
  <conditionalFormatting sqref="U236">
    <cfRule type="containsBlanks" dxfId="2" priority="136">
      <formula>LEN(TRIM(U236))=0</formula>
    </cfRule>
  </conditionalFormatting>
  <conditionalFormatting sqref="T236">
    <cfRule type="containsBlanks" dxfId="3" priority="137">
      <formula>LEN(TRIM(T236))=0</formula>
    </cfRule>
  </conditionalFormatting>
  <conditionalFormatting sqref="B236">
    <cfRule type="expression" dxfId="4" priority="138">
      <formula>AND(ISNUMBER(B236),TRUNC(B236)&lt;TODAY())</formula>
    </cfRule>
  </conditionalFormatting>
  <conditionalFormatting sqref="A236">
    <cfRule type="containsText" dxfId="0" priority="139" operator="containsText" text="Private">
      <formula>NOT(ISERROR(SEARCH(("Private"),(A236))))</formula>
    </cfRule>
  </conditionalFormatting>
  <conditionalFormatting sqref="A235">
    <cfRule type="containsText" dxfId="0" priority="140" operator="containsText" text="Private">
      <formula>NOT(ISERROR(SEARCH(("Private"),(A235))))</formula>
    </cfRule>
  </conditionalFormatting>
  <conditionalFormatting sqref="B235">
    <cfRule type="expression" dxfId="4" priority="141">
      <formula>AND(ISNUMBER(B235),TRUNC(B235)&lt;TODAY())</formula>
    </cfRule>
  </conditionalFormatting>
  <conditionalFormatting sqref="T235">
    <cfRule type="containsBlanks" dxfId="3" priority="142">
      <formula>LEN(TRIM(T235))=0</formula>
    </cfRule>
  </conditionalFormatting>
  <conditionalFormatting sqref="U235">
    <cfRule type="containsBlanks" dxfId="2" priority="143">
      <formula>LEN(TRIM(U235))=0</formula>
    </cfRule>
  </conditionalFormatting>
  <conditionalFormatting sqref="U235">
    <cfRule type="containsBlanks" dxfId="2" priority="144">
      <formula>LEN(TRIM(U235))=0</formula>
    </cfRule>
  </conditionalFormatting>
  <conditionalFormatting sqref="B234">
    <cfRule type="expression" dxfId="3" priority="145">
      <formula>AND(ISNUMBER(#REF!),TRUNC(#REF!)&lt;TODAY())</formula>
    </cfRule>
  </conditionalFormatting>
  <conditionalFormatting sqref="T234">
    <cfRule type="containsBlanks" dxfId="3" priority="146">
      <formula>LEN(TRIM(T234))=0</formula>
    </cfRule>
  </conditionalFormatting>
  <conditionalFormatting sqref="U234">
    <cfRule type="containsBlanks" dxfId="2" priority="147">
      <formula>LEN(TRIM(U234))=0</formula>
    </cfRule>
  </conditionalFormatting>
  <conditionalFormatting sqref="U234">
    <cfRule type="containsBlanks" dxfId="2" priority="148">
      <formula>LEN(TRIM(U234))=0</formula>
    </cfRule>
  </conditionalFormatting>
  <conditionalFormatting sqref="A234">
    <cfRule type="containsText" dxfId="0" priority="149" operator="containsText" text="Private">
      <formula>NOT(ISERROR(SEARCH(("Private"),(A234))))</formula>
    </cfRule>
  </conditionalFormatting>
  <conditionalFormatting sqref="U229">
    <cfRule type="containsBlanks" dxfId="2" priority="150">
      <formula>LEN(TRIM(U229))=0</formula>
    </cfRule>
  </conditionalFormatting>
  <conditionalFormatting sqref="U229">
    <cfRule type="containsBlanks" dxfId="2" priority="151">
      <formula>LEN(TRIM(U229))=0</formula>
    </cfRule>
  </conditionalFormatting>
  <conditionalFormatting sqref="T229">
    <cfRule type="containsBlanks" dxfId="3" priority="152">
      <formula>LEN(TRIM(T229))=0</formula>
    </cfRule>
  </conditionalFormatting>
  <conditionalFormatting sqref="A229:A231">
    <cfRule type="containsText" dxfId="0" priority="153" operator="containsText" text="Private">
      <formula>NOT(ISERROR(SEARCH(("Private"),(A229))))</formula>
    </cfRule>
  </conditionalFormatting>
  <conditionalFormatting sqref="B229:B231">
    <cfRule type="expression" dxfId="3" priority="154">
      <formula>AND(ISNUMBER(B229),TRUNC(B229)&lt;TODAY())</formula>
    </cfRule>
  </conditionalFormatting>
  <conditionalFormatting sqref="T228">
    <cfRule type="containsBlanks" dxfId="3" priority="155">
      <formula>LEN(TRIM(T228))=0</formula>
    </cfRule>
  </conditionalFormatting>
  <conditionalFormatting sqref="A228">
    <cfRule type="containsText" dxfId="0" priority="156" operator="containsText" text="Private">
      <formula>NOT(ISERROR(SEARCH(("Private"),(A228))))</formula>
    </cfRule>
  </conditionalFormatting>
  <conditionalFormatting sqref="B228">
    <cfRule type="expression" dxfId="3" priority="157">
      <formula>AND(ISNUMBER(B228),TRUNC(B228)&lt;TODAY())</formula>
    </cfRule>
  </conditionalFormatting>
  <conditionalFormatting sqref="U228">
    <cfRule type="containsBlanks" dxfId="2" priority="158">
      <formula>LEN(TRIM(U228))=0</formula>
    </cfRule>
  </conditionalFormatting>
  <conditionalFormatting sqref="U228">
    <cfRule type="containsBlanks" dxfId="2" priority="159">
      <formula>LEN(TRIM(U228))=0</formula>
    </cfRule>
  </conditionalFormatting>
  <conditionalFormatting sqref="B227">
    <cfRule type="expression" dxfId="3" priority="160">
      <formula>AND(ISNUMBER(B227),TRUNC(B227)&lt;TODAY())</formula>
    </cfRule>
  </conditionalFormatting>
  <conditionalFormatting sqref="A227">
    <cfRule type="containsText" dxfId="0" priority="161" operator="containsText" text="Private">
      <formula>NOT(ISERROR(SEARCH(("Private"),(A227))))</formula>
    </cfRule>
  </conditionalFormatting>
  <conditionalFormatting sqref="U227">
    <cfRule type="containsBlanks" dxfId="2" priority="162">
      <formula>LEN(TRIM(U227))=0</formula>
    </cfRule>
  </conditionalFormatting>
  <conditionalFormatting sqref="U227">
    <cfRule type="containsBlanks" dxfId="2" priority="163">
      <formula>LEN(TRIM(U227))=0</formula>
    </cfRule>
  </conditionalFormatting>
  <conditionalFormatting sqref="T227">
    <cfRule type="containsBlanks" dxfId="3" priority="164">
      <formula>LEN(TRIM(T227))=0</formula>
    </cfRule>
  </conditionalFormatting>
  <conditionalFormatting sqref="T226">
    <cfRule type="containsBlanks" dxfId="3" priority="165">
      <formula>LEN(TRIM(T226))=0</formula>
    </cfRule>
  </conditionalFormatting>
  <conditionalFormatting sqref="B226">
    <cfRule type="expression" dxfId="3" priority="166">
      <formula>AND(ISNUMBER(B226),TRUNC(B226)&lt;TODAY())</formula>
    </cfRule>
  </conditionalFormatting>
  <conditionalFormatting sqref="A226">
    <cfRule type="containsText" dxfId="0" priority="167" operator="containsText" text="Private">
      <formula>NOT(ISERROR(SEARCH(("Private"),(A226))))</formula>
    </cfRule>
  </conditionalFormatting>
  <conditionalFormatting sqref="U226">
    <cfRule type="containsBlanks" dxfId="2" priority="168">
      <formula>LEN(TRIM(U226))=0</formula>
    </cfRule>
  </conditionalFormatting>
  <conditionalFormatting sqref="U226">
    <cfRule type="containsBlanks" dxfId="2" priority="169">
      <formula>LEN(TRIM(U226))=0</formula>
    </cfRule>
  </conditionalFormatting>
  <conditionalFormatting sqref="A225">
    <cfRule type="containsText" dxfId="0" priority="170" operator="containsText" text="Private">
      <formula>NOT(ISERROR(SEARCH(("Private"),(A225))))</formula>
    </cfRule>
  </conditionalFormatting>
  <conditionalFormatting sqref="B225">
    <cfRule type="expression" dxfId="3" priority="171">
      <formula>AND(ISNUMBER(B225),TRUNC(B225)&lt;TODAY())</formula>
    </cfRule>
  </conditionalFormatting>
  <conditionalFormatting sqref="T225">
    <cfRule type="containsBlanks" dxfId="3" priority="172">
      <formula>LEN(TRIM(T225))=0</formula>
    </cfRule>
  </conditionalFormatting>
  <conditionalFormatting sqref="U225">
    <cfRule type="containsBlanks" dxfId="2" priority="173">
      <formula>LEN(TRIM(U225))=0</formula>
    </cfRule>
  </conditionalFormatting>
  <conditionalFormatting sqref="U225">
    <cfRule type="containsBlanks" dxfId="2" priority="174">
      <formula>LEN(TRIM(U225))=0</formula>
    </cfRule>
  </conditionalFormatting>
  <conditionalFormatting sqref="A222:A224">
    <cfRule type="containsText" dxfId="0" priority="175" operator="containsText" text="Private">
      <formula>NOT(ISERROR(SEARCH(("Private"),(A222))))</formula>
    </cfRule>
  </conditionalFormatting>
  <conditionalFormatting sqref="B222:B224">
    <cfRule type="expression" dxfId="3" priority="176">
      <formula>AND(ISNUMBER(B222),TRUNC(B222)&lt;TODAY())</formula>
    </cfRule>
  </conditionalFormatting>
  <conditionalFormatting sqref="T222">
    <cfRule type="containsBlanks" dxfId="3" priority="177">
      <formula>LEN(TRIM(T222))=0</formula>
    </cfRule>
  </conditionalFormatting>
  <conditionalFormatting sqref="U222">
    <cfRule type="containsBlanks" dxfId="2" priority="178">
      <formula>LEN(TRIM(U222))=0</formula>
    </cfRule>
  </conditionalFormatting>
  <conditionalFormatting sqref="U222">
    <cfRule type="containsBlanks" dxfId="2" priority="179">
      <formula>LEN(TRIM(U222))=0</formula>
    </cfRule>
  </conditionalFormatting>
  <conditionalFormatting sqref="U219">
    <cfRule type="containsBlanks" dxfId="2" priority="180">
      <formula>LEN(TRIM(U219))=0</formula>
    </cfRule>
  </conditionalFormatting>
  <conditionalFormatting sqref="U219">
    <cfRule type="containsBlanks" dxfId="2" priority="181">
      <formula>LEN(TRIM(U219))=0</formula>
    </cfRule>
  </conditionalFormatting>
  <conditionalFormatting sqref="B219:B220">
    <cfRule type="expression" dxfId="3" priority="182">
      <formula>AND(ISNUMBER(B219),TRUNC(B219)&lt;TODAY())</formula>
    </cfRule>
  </conditionalFormatting>
  <conditionalFormatting sqref="A219:A220">
    <cfRule type="containsText" dxfId="0" priority="183" operator="containsText" text="Private">
      <formula>NOT(ISERROR(SEARCH(("Private"),(A219))))</formula>
    </cfRule>
  </conditionalFormatting>
  <conditionalFormatting sqref="T219">
    <cfRule type="containsBlanks" dxfId="3" priority="184">
      <formula>LEN(TRIM(T219))=0</formula>
    </cfRule>
  </conditionalFormatting>
  <conditionalFormatting sqref="U218">
    <cfRule type="containsBlanks" dxfId="2" priority="185">
      <formula>LEN(TRIM(U218))=0</formula>
    </cfRule>
  </conditionalFormatting>
  <conditionalFormatting sqref="U218">
    <cfRule type="containsBlanks" dxfId="2" priority="186">
      <formula>LEN(TRIM(U218))=0</formula>
    </cfRule>
  </conditionalFormatting>
  <conditionalFormatting sqref="B218">
    <cfRule type="expression" dxfId="3" priority="187">
      <formula>AND(ISNUMBER(B218),TRUNC(B218)&lt;TODAY())</formula>
    </cfRule>
  </conditionalFormatting>
  <conditionalFormatting sqref="T218">
    <cfRule type="containsBlanks" dxfId="3" priority="188">
      <formula>LEN(TRIM(T218))=0</formula>
    </cfRule>
  </conditionalFormatting>
  <conditionalFormatting sqref="A218">
    <cfRule type="containsText" dxfId="0" priority="189" operator="containsText" text="Private">
      <formula>NOT(ISERROR(SEARCH(("Private"),(A218))))</formula>
    </cfRule>
  </conditionalFormatting>
  <conditionalFormatting sqref="B216:B217">
    <cfRule type="expression" dxfId="3" priority="190">
      <formula>AND(ISNUMBER(B216),TRUNC(B216)&lt;TODAY())</formula>
    </cfRule>
  </conditionalFormatting>
  <conditionalFormatting sqref="A216:A217">
    <cfRule type="containsText" dxfId="0" priority="191" operator="containsText" text="Private">
      <formula>NOT(ISERROR(SEARCH(("Private"),(A216))))</formula>
    </cfRule>
  </conditionalFormatting>
  <conditionalFormatting sqref="U216">
    <cfRule type="containsBlanks" dxfId="2" priority="192">
      <formula>LEN(TRIM(U216))=0</formula>
    </cfRule>
  </conditionalFormatting>
  <conditionalFormatting sqref="U216">
    <cfRule type="containsBlanks" dxfId="2" priority="193">
      <formula>LEN(TRIM(U216))=0</formula>
    </cfRule>
  </conditionalFormatting>
  <conditionalFormatting sqref="T216">
    <cfRule type="containsBlanks" dxfId="3" priority="194">
      <formula>LEN(TRIM(T216))=0</formula>
    </cfRule>
  </conditionalFormatting>
  <conditionalFormatting sqref="T215">
    <cfRule type="containsBlanks" dxfId="3" priority="195">
      <formula>LEN(TRIM(T215))=0</formula>
    </cfRule>
  </conditionalFormatting>
  <conditionalFormatting sqref="U215">
    <cfRule type="containsBlanks" dxfId="2" priority="196">
      <formula>LEN(TRIM(U215))=0</formula>
    </cfRule>
  </conditionalFormatting>
  <conditionalFormatting sqref="U215">
    <cfRule type="containsBlanks" dxfId="2" priority="197">
      <formula>LEN(TRIM(U215))=0</formula>
    </cfRule>
  </conditionalFormatting>
  <conditionalFormatting sqref="A215">
    <cfRule type="containsText" dxfId="0" priority="198" operator="containsText" text="Private">
      <formula>NOT(ISERROR(SEARCH(("Private"),(A215))))</formula>
    </cfRule>
  </conditionalFormatting>
  <conditionalFormatting sqref="B215">
    <cfRule type="expression" dxfId="3" priority="199">
      <formula>AND(ISNUMBER(B215),TRUNC(B215)&lt;TODAY())</formula>
    </cfRule>
  </conditionalFormatting>
  <conditionalFormatting sqref="B209 B211:B214">
    <cfRule type="expression" dxfId="3" priority="200">
      <formula>AND(ISNUMBER(B209),TRUNC(B209)&lt;TODAY())</formula>
    </cfRule>
  </conditionalFormatting>
  <conditionalFormatting sqref="A209 A211:A214">
    <cfRule type="containsText" dxfId="0" priority="201" operator="containsText" text="Private">
      <formula>NOT(ISERROR(SEARCH(("Private"),(A209))))</formula>
    </cfRule>
  </conditionalFormatting>
  <conditionalFormatting sqref="A208">
    <cfRule type="containsText" dxfId="0" priority="202" operator="containsText" text="Private">
      <formula>NOT(ISERROR(SEARCH(("Private"),(A208))))</formula>
    </cfRule>
  </conditionalFormatting>
  <conditionalFormatting sqref="B208">
    <cfRule type="expression" dxfId="3" priority="203">
      <formula>AND(ISNUMBER(B208),TRUNC(B208)&lt;TODAY())</formula>
    </cfRule>
  </conditionalFormatting>
  <conditionalFormatting sqref="A203 A205:A207">
    <cfRule type="containsText" dxfId="0" priority="204" operator="containsText" text="Private">
      <formula>NOT(ISERROR(SEARCH(("Private"),(A203))))</formula>
    </cfRule>
  </conditionalFormatting>
  <conditionalFormatting sqref="N204:N205 N207 U1 U212:U213">
    <cfRule type="containsBlanks" dxfId="2" priority="205">
      <formula>LEN(TRIM(N204))=0</formula>
    </cfRule>
  </conditionalFormatting>
  <conditionalFormatting sqref="M207 T1 T212:T213">
    <cfRule type="containsBlanks" dxfId="3" priority="206">
      <formula>LEN(TRIM(M207))=0</formula>
    </cfRule>
  </conditionalFormatting>
  <conditionalFormatting sqref="B203 B205:B207">
    <cfRule type="expression" dxfId="3" priority="207">
      <formula>AND(ISNUMBER(B203),TRUNC(B203)&lt;TODAY())</formula>
    </cfRule>
  </conditionalFormatting>
  <conditionalFormatting sqref="A202">
    <cfRule type="containsText" dxfId="0" priority="208" operator="containsText" text="Private">
      <formula>NOT(ISERROR(SEARCH(("Private"),(A202))))</formula>
    </cfRule>
  </conditionalFormatting>
  <conditionalFormatting sqref="B202">
    <cfRule type="expression" dxfId="3" priority="209">
      <formula>AND(ISNUMBER(B202),TRUNC(B202)&lt;TODAY())</formula>
    </cfRule>
  </conditionalFormatting>
  <conditionalFormatting sqref="A200:A201">
    <cfRule type="containsText" dxfId="0" priority="210" operator="containsText" text="Private">
      <formula>NOT(ISERROR(SEARCH(("Private"),(A200))))</formula>
    </cfRule>
  </conditionalFormatting>
  <conditionalFormatting sqref="B200:B201">
    <cfRule type="expression" dxfId="3" priority="211">
      <formula>AND(ISNUMBER(B200),TRUNC(B200)&lt;TODAY())</formula>
    </cfRule>
  </conditionalFormatting>
  <conditionalFormatting sqref="N198:N199">
    <cfRule type="containsBlanks" dxfId="2" priority="212">
      <formula>LEN(TRIM(N198))=0</formula>
    </cfRule>
  </conditionalFormatting>
  <conditionalFormatting sqref="N198">
    <cfRule type="containsBlanks" dxfId="2" priority="213">
      <formula>LEN(TRIM(N198))=0</formula>
    </cfRule>
  </conditionalFormatting>
  <conditionalFormatting sqref="A197 B198:B199">
    <cfRule type="expression" dxfId="3" priority="214">
      <formula>AND(ISNUMBER(A197),TRUNC(A197)&lt;TODAY())</formula>
    </cfRule>
  </conditionalFormatting>
  <conditionalFormatting sqref="A196 A198:A199">
    <cfRule type="containsText" dxfId="0" priority="215" operator="containsText" text="Private">
      <formula>NOT(ISERROR(SEARCH(("Private"),(A196))))</formula>
    </cfRule>
  </conditionalFormatting>
  <conditionalFormatting sqref="B196">
    <cfRule type="expression" dxfId="3" priority="216">
      <formula>AND(ISNUMBER(B196),TRUNC(B196)&lt;TODAY())</formula>
    </cfRule>
  </conditionalFormatting>
  <conditionalFormatting sqref="B195">
    <cfRule type="expression" dxfId="3" priority="217">
      <formula>AND(ISNUMBER(B195),TRUNC(B195)&lt;TODAY())</formula>
    </cfRule>
  </conditionalFormatting>
  <conditionalFormatting sqref="A194">
    <cfRule type="containsText" dxfId="0" priority="218" operator="containsText" text="Private">
      <formula>NOT(ISERROR(SEARCH(("Private"),(A194))))</formula>
    </cfRule>
  </conditionalFormatting>
  <conditionalFormatting sqref="B194">
    <cfRule type="expression" dxfId="3" priority="219">
      <formula>AND(ISNUMBER(B194),TRUNC(B194)&lt;TODAY())</formula>
    </cfRule>
  </conditionalFormatting>
  <conditionalFormatting sqref="B193">
    <cfRule type="expression" dxfId="3" priority="220">
      <formula>AND(ISNUMBER(B193),TRUNC(B193)&lt;TODAY())</formula>
    </cfRule>
  </conditionalFormatting>
  <conditionalFormatting sqref="B192">
    <cfRule type="expression" dxfId="3" priority="221">
      <formula>AND(ISNUMBER(B192),TRUNC(B192)&lt;TODAY())</formula>
    </cfRule>
  </conditionalFormatting>
  <conditionalFormatting sqref="B177">
    <cfRule type="expression" dxfId="3" priority="222">
      <formula>AND(ISNUMBER(B177),TRUNC(B177)&lt;TODAY())</formula>
    </cfRule>
  </conditionalFormatting>
  <conditionalFormatting sqref="B143">
    <cfRule type="expression" dxfId="3" priority="223">
      <formula>AND(ISNUMBER(B143),TRUNC(B143)&lt;TODAY())</formula>
    </cfRule>
  </conditionalFormatting>
  <conditionalFormatting sqref="B191">
    <cfRule type="expression" dxfId="3" priority="224">
      <formula>AND(ISNUMBER(B191),TRUNC(B191)&lt;TODAY())</formula>
    </cfRule>
  </conditionalFormatting>
  <conditionalFormatting sqref="B188">
    <cfRule type="expression" dxfId="3" priority="225">
      <formula>AND(ISNUMBER(B188),TRUNC(B188)&lt;TODAY())</formula>
    </cfRule>
  </conditionalFormatting>
  <conditionalFormatting sqref="A188">
    <cfRule type="containsText" dxfId="0" priority="226" operator="containsText" text="Private">
      <formula>NOT(ISERROR(SEARCH(("Private"),(A188))))</formula>
    </cfRule>
  </conditionalFormatting>
  <conditionalFormatting sqref="B187">
    <cfRule type="expression" dxfId="3" priority="227">
      <formula>AND(ISNUMBER(B187),TRUNC(B187)&lt;TODAY())</formula>
    </cfRule>
  </conditionalFormatting>
  <conditionalFormatting sqref="A187">
    <cfRule type="containsText" dxfId="0" priority="228" operator="containsText" text="Private">
      <formula>NOT(ISERROR(SEARCH(("Private"),(A187))))</formula>
    </cfRule>
  </conditionalFormatting>
  <conditionalFormatting sqref="B186">
    <cfRule type="expression" dxfId="3" priority="229">
      <formula>AND(ISNUMBER(B186),TRUNC(B186)&lt;TODAY())</formula>
    </cfRule>
  </conditionalFormatting>
  <conditionalFormatting sqref="A186">
    <cfRule type="containsText" dxfId="0" priority="230" operator="containsText" text="Private">
      <formula>NOT(ISERROR(SEARCH(("Private"),(A186))))</formula>
    </cfRule>
  </conditionalFormatting>
  <conditionalFormatting sqref="A185">
    <cfRule type="containsText" dxfId="0" priority="231" operator="containsText" text="Private">
      <formula>NOT(ISERROR(SEARCH(("Private"),(A185))))</formula>
    </cfRule>
  </conditionalFormatting>
  <conditionalFormatting sqref="B185">
    <cfRule type="expression" dxfId="3" priority="232">
      <formula>AND(ISNUMBER(B185),TRUNC(B185)&lt;TODAY())</formula>
    </cfRule>
  </conditionalFormatting>
  <conditionalFormatting sqref="B184">
    <cfRule type="expression" dxfId="3" priority="233">
      <formula>AND(ISNUMBER(B184),TRUNC(B184)&lt;TODAY())</formula>
    </cfRule>
  </conditionalFormatting>
  <conditionalFormatting sqref="A179:A180 A182:A183">
    <cfRule type="containsText" dxfId="0" priority="234" operator="containsText" text="Private">
      <formula>NOT(ISERROR(SEARCH(("Private"),(A179))))</formula>
    </cfRule>
  </conditionalFormatting>
  <conditionalFormatting sqref="B179:B183">
    <cfRule type="expression" dxfId="3" priority="235">
      <formula>AND(ISNUMBER(B179),TRUNC(B179)&lt;TODAY())</formula>
    </cfRule>
  </conditionalFormatting>
  <conditionalFormatting sqref="B172:B174 B178">
    <cfRule type="expression" dxfId="3" priority="236">
      <formula>AND(ISNUMBER(B172),TRUNC(B172)&lt;TODAY())</formula>
    </cfRule>
  </conditionalFormatting>
  <conditionalFormatting sqref="A172 A174 A177:A178 A197">
    <cfRule type="containsText" dxfId="0" priority="237" operator="containsText" text="Private">
      <formula>NOT(ISERROR(SEARCH(("Private"),(A172))))</formula>
    </cfRule>
  </conditionalFormatting>
  <conditionalFormatting sqref="B171">
    <cfRule type="expression" dxfId="3" priority="238">
      <formula>AND(ISNUMBER(B171),TRUNC(B171)&lt;TODAY())</formula>
    </cfRule>
  </conditionalFormatting>
  <conditionalFormatting sqref="A171">
    <cfRule type="containsText" dxfId="0" priority="239" operator="containsText" text="Private">
      <formula>NOT(ISERROR(SEARCH(("Private"),(A171))))</formula>
    </cfRule>
  </conditionalFormatting>
  <conditionalFormatting sqref="B168:B169">
    <cfRule type="expression" dxfId="3" priority="240">
      <formula>AND(ISNUMBER(B168),TRUNC(B168)&lt;TODAY())</formula>
    </cfRule>
  </conditionalFormatting>
  <conditionalFormatting sqref="A168">
    <cfRule type="containsText" dxfId="0" priority="241" operator="containsText" text="Private">
      <formula>NOT(ISERROR(SEARCH(("Private"),(A168))))</formula>
    </cfRule>
  </conditionalFormatting>
  <conditionalFormatting sqref="A166">
    <cfRule type="containsText" dxfId="0" priority="242" operator="containsText" text="Private">
      <formula>NOT(ISERROR(SEARCH(("Private"),(A166))))</formula>
    </cfRule>
  </conditionalFormatting>
  <conditionalFormatting sqref="B164:B165">
    <cfRule type="expression" dxfId="3" priority="243">
      <formula>AND(ISNUMBER(B164),TRUNC(B164)&lt;TODAY())</formula>
    </cfRule>
  </conditionalFormatting>
  <conditionalFormatting sqref="A164:A165">
    <cfRule type="containsText" dxfId="0" priority="244" operator="containsText" text="Private">
      <formula>NOT(ISERROR(SEARCH(("Private"),(A164))))</formula>
    </cfRule>
  </conditionalFormatting>
  <conditionalFormatting sqref="B162">
    <cfRule type="expression" dxfId="3" priority="245">
      <formula>AND(ISNUMBER(B162),TRUNC(B162)&lt;TODAY())</formula>
    </cfRule>
  </conditionalFormatting>
  <conditionalFormatting sqref="A162">
    <cfRule type="containsText" dxfId="0" priority="246" operator="containsText" text="Private">
      <formula>NOT(ISERROR(SEARCH(("Private"),(A162))))</formula>
    </cfRule>
  </conditionalFormatting>
  <conditionalFormatting sqref="A158">
    <cfRule type="containsText" dxfId="0" priority="247" operator="containsText" text="Private">
      <formula>NOT(ISERROR(SEARCH(("Private"),(A158))))</formula>
    </cfRule>
  </conditionalFormatting>
  <conditionalFormatting sqref="B158:B161">
    <cfRule type="expression" dxfId="3" priority="248">
      <formula>AND(ISNUMBER(B158),TRUNC(B158)&lt;TODAY())</formula>
    </cfRule>
  </conditionalFormatting>
  <conditionalFormatting sqref="A156:A157">
    <cfRule type="containsText" dxfId="0" priority="249" operator="containsText" text="Private">
      <formula>NOT(ISERROR(SEARCH(("Private"),(A156))))</formula>
    </cfRule>
  </conditionalFormatting>
  <conditionalFormatting sqref="B156:B157">
    <cfRule type="expression" dxfId="3" priority="250">
      <formula>AND(ISNUMBER(B156),TRUNC(B156)&lt;TODAY())</formula>
    </cfRule>
  </conditionalFormatting>
  <conditionalFormatting sqref="B153:B154">
    <cfRule type="expression" dxfId="3" priority="251">
      <formula>AND(ISNUMBER(B153),TRUNC(B153)&lt;TODAY())</formula>
    </cfRule>
  </conditionalFormatting>
  <conditionalFormatting sqref="A153:A154">
    <cfRule type="containsText" dxfId="0" priority="252" operator="containsText" text="Private">
      <formula>NOT(ISERROR(SEARCH(("Private"),(A153))))</formula>
    </cfRule>
  </conditionalFormatting>
  <conditionalFormatting sqref="B152">
    <cfRule type="expression" dxfId="3" priority="253">
      <formula>AND(ISNUMBER(B152),TRUNC(B152)&lt;TODAY())</formula>
    </cfRule>
  </conditionalFormatting>
  <conditionalFormatting sqref="A152">
    <cfRule type="containsText" dxfId="0" priority="254" operator="containsText" text="Private">
      <formula>NOT(ISERROR(SEARCH(("Private"),(A152))))</formula>
    </cfRule>
  </conditionalFormatting>
  <conditionalFormatting sqref="B151">
    <cfRule type="expression" dxfId="3" priority="255">
      <formula>AND(ISNUMBER(B151),TRUNC(B151)&lt;TODAY())</formula>
    </cfRule>
  </conditionalFormatting>
  <conditionalFormatting sqref="A151">
    <cfRule type="containsText" dxfId="0" priority="256" operator="containsText" text="Private">
      <formula>NOT(ISERROR(SEARCH(("Private"),(A151))))</formula>
    </cfRule>
  </conditionalFormatting>
  <conditionalFormatting sqref="B149:B150">
    <cfRule type="expression" dxfId="3" priority="257">
      <formula>AND(ISNUMBER(B149),TRUNC(B149)&lt;TODAY())</formula>
    </cfRule>
  </conditionalFormatting>
  <conditionalFormatting sqref="A149:A150">
    <cfRule type="containsText" dxfId="0" priority="258" operator="containsText" text="Private">
      <formula>NOT(ISERROR(SEARCH(("Private"),(A149))))</formula>
    </cfRule>
  </conditionalFormatting>
  <conditionalFormatting sqref="B145 B147">
    <cfRule type="expression" dxfId="3" priority="259">
      <formula>AND(ISNUMBER(B145),TRUNC(B145)&lt;TODAY())</formula>
    </cfRule>
  </conditionalFormatting>
  <conditionalFormatting sqref="A145 A147">
    <cfRule type="containsText" dxfId="0" priority="260" operator="containsText" text="Private">
      <formula>NOT(ISERROR(SEARCH(("Private"),(A145))))</formula>
    </cfRule>
  </conditionalFormatting>
  <conditionalFormatting sqref="B144">
    <cfRule type="expression" dxfId="3" priority="261">
      <formula>AND(ISNUMBER(B144),TRUNC(B144)&lt;TODAY())</formula>
    </cfRule>
  </conditionalFormatting>
  <conditionalFormatting sqref="A143:A144">
    <cfRule type="containsText" dxfId="0" priority="262" operator="containsText" text="Private">
      <formula>NOT(ISERROR(SEARCH(("Private"),(A143))))</formula>
    </cfRule>
  </conditionalFormatting>
  <conditionalFormatting sqref="A142">
    <cfRule type="containsText" dxfId="0" priority="263" operator="containsText" text="Private">
      <formula>NOT(ISERROR(SEARCH(("Private"),(A142))))</formula>
    </cfRule>
  </conditionalFormatting>
  <conditionalFormatting sqref="B1 B142">
    <cfRule type="expression" dxfId="3" priority="264">
      <formula>AND(ISNUMBER(B1),TRUNC(B1)&lt;TODAY())</formula>
    </cfRule>
  </conditionalFormatting>
  <hyperlinks>
    <hyperlink r:id="rId1" ref="H82"/>
    <hyperlink r:id="rId2" ref="H94"/>
    <hyperlink r:id="rId3" ref="H99"/>
    <hyperlink r:id="rId4" ref="H121"/>
    <hyperlink r:id="rId5" ref="H122"/>
    <hyperlink r:id="rId6" ref="H159"/>
    <hyperlink r:id="rId7" ref="H160"/>
    <hyperlink r:id="rId8" ref="H163"/>
    <hyperlink r:id="rId9" ref="H165"/>
    <hyperlink r:id="rId10" ref="H174"/>
    <hyperlink r:id="rId11" ref="H182"/>
    <hyperlink r:id="rId12" ref="H246"/>
    <hyperlink r:id="rId13" ref="H253"/>
    <hyperlink r:id="rId14" ref="H254"/>
    <hyperlink r:id="rId15" ref="H261"/>
    <hyperlink r:id="rId16" ref="H262"/>
  </hyperlinks>
  <drawing r:id="rId1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sheetPr>
  <sheetViews>
    <sheetView workbookViewId="0"/>
  </sheetViews>
  <sheetFormatPr customHeight="1" defaultColWidth="12.63" defaultRowHeight="15.0"/>
  <cols>
    <col customWidth="1" min="1" max="1" width="16.0"/>
    <col customWidth="1" min="2" max="2" width="11.0"/>
    <col customWidth="1" min="3" max="3" width="9.13"/>
    <col customWidth="1" min="4" max="4" width="7.38"/>
    <col customWidth="1" min="5" max="5" width="6.5"/>
    <col customWidth="1" min="6" max="6" width="6.13"/>
    <col customWidth="1" min="7" max="8" width="11.5"/>
    <col customWidth="1" min="9" max="9" width="5.5"/>
    <col customWidth="1" min="10" max="10" width="6.13"/>
    <col customWidth="1" min="11" max="12" width="10.5"/>
    <col customWidth="1" min="13" max="13" width="7.5"/>
    <col customWidth="1" min="14" max="14" width="13.38"/>
    <col customWidth="1" min="15" max="16" width="10.5"/>
    <col customWidth="1" min="17" max="17" width="11.5"/>
    <col customWidth="1" min="18" max="18" width="14.38"/>
  </cols>
  <sheetData>
    <row r="1" ht="15.75" customHeight="1">
      <c r="A1" s="239" t="s">
        <v>2214</v>
      </c>
      <c r="B1" s="240">
        <v>1.0E7</v>
      </c>
      <c r="D1" s="153" t="s">
        <v>2215</v>
      </c>
      <c r="E1" s="53"/>
      <c r="F1" s="241"/>
      <c r="G1" s="66"/>
      <c r="H1" s="66"/>
      <c r="I1" s="242"/>
      <c r="J1" s="243"/>
      <c r="K1" s="243"/>
      <c r="L1" s="53"/>
      <c r="Q1" s="244"/>
    </row>
    <row r="2" ht="15.75" customHeight="1">
      <c r="A2" s="239" t="s">
        <v>2216</v>
      </c>
      <c r="B2" s="239">
        <v>3.0</v>
      </c>
      <c r="C2" s="245"/>
      <c r="D2" s="90" t="s">
        <v>2217</v>
      </c>
      <c r="F2" s="241"/>
      <c r="G2" s="66"/>
      <c r="H2" s="66"/>
      <c r="I2" s="53"/>
      <c r="J2" s="66"/>
      <c r="K2" s="66"/>
      <c r="Q2" s="244"/>
    </row>
    <row r="3" ht="15.75" customHeight="1">
      <c r="A3" s="246">
        <v>2025.0</v>
      </c>
      <c r="B3" s="247" t="s">
        <v>2218</v>
      </c>
      <c r="C3" s="247" t="s">
        <v>2219</v>
      </c>
      <c r="D3" s="247" t="s">
        <v>2220</v>
      </c>
      <c r="E3" s="248" t="s">
        <v>2221</v>
      </c>
      <c r="F3" s="249"/>
      <c r="G3" s="250" t="s">
        <v>2222</v>
      </c>
      <c r="H3" s="251" t="s">
        <v>2223</v>
      </c>
      <c r="I3" s="252" t="s">
        <v>23</v>
      </c>
      <c r="J3" s="251"/>
      <c r="K3" s="251" t="s">
        <v>2222</v>
      </c>
      <c r="L3" s="253" t="s">
        <v>2224</v>
      </c>
      <c r="M3" s="254" t="s">
        <v>2225</v>
      </c>
      <c r="N3" s="255" t="s">
        <v>2226</v>
      </c>
      <c r="O3" s="255" t="s">
        <v>2227</v>
      </c>
      <c r="P3" s="255" t="s">
        <v>2223</v>
      </c>
      <c r="Q3" s="256" t="s">
        <v>2228</v>
      </c>
      <c r="R3" s="257" t="s">
        <v>2229</v>
      </c>
      <c r="S3" s="257" t="s">
        <v>2230</v>
      </c>
      <c r="T3" s="255" t="s">
        <v>2231</v>
      </c>
    </row>
    <row r="4" ht="15.75" customHeight="1">
      <c r="A4" s="258" t="s">
        <v>2232</v>
      </c>
      <c r="B4" s="259" t="s">
        <v>30</v>
      </c>
      <c r="C4" s="259">
        <v>7.0</v>
      </c>
      <c r="D4" s="259">
        <v>5.0</v>
      </c>
      <c r="E4" s="260">
        <v>3.0</v>
      </c>
      <c r="F4" s="261"/>
      <c r="G4" s="262">
        <v>3670000.0</v>
      </c>
      <c r="H4" s="263">
        <v>1.995E7</v>
      </c>
      <c r="I4" s="264"/>
      <c r="J4" s="265"/>
      <c r="K4" s="265"/>
      <c r="L4" s="266"/>
      <c r="M4" s="267">
        <f t="shared" ref="M4:M7" si="1">( (H4-L4) / $B$1)</f>
        <v>1.995</v>
      </c>
      <c r="N4" s="268"/>
      <c r="O4" s="269"/>
      <c r="P4" s="269"/>
      <c r="Q4" s="270"/>
      <c r="R4" s="271"/>
      <c r="S4" s="271"/>
      <c r="T4" s="272">
        <v>0.0</v>
      </c>
    </row>
    <row r="5" ht="15.75" customHeight="1">
      <c r="A5" s="273"/>
      <c r="B5" s="259" t="s">
        <v>31</v>
      </c>
      <c r="C5" s="271"/>
      <c r="D5" s="271"/>
      <c r="E5" s="260">
        <v>1.0</v>
      </c>
      <c r="F5" s="261"/>
      <c r="G5" s="262">
        <v>390000.0</v>
      </c>
      <c r="H5" s="263">
        <v>4680000.0</v>
      </c>
      <c r="I5" s="274">
        <v>1.0</v>
      </c>
      <c r="J5" s="263"/>
      <c r="K5" s="263">
        <v>700000.0</v>
      </c>
      <c r="L5" s="271"/>
      <c r="M5" s="267">
        <f t="shared" si="1"/>
        <v>0.468</v>
      </c>
      <c r="N5" s="269"/>
      <c r="O5" s="269"/>
      <c r="P5" s="269"/>
      <c r="Q5" s="270"/>
      <c r="R5" s="271"/>
      <c r="S5" s="271"/>
      <c r="T5" s="272">
        <v>0.0</v>
      </c>
    </row>
    <row r="6" ht="15.75" customHeight="1">
      <c r="A6" s="273"/>
      <c r="B6" s="259" t="s">
        <v>32</v>
      </c>
      <c r="C6" s="259">
        <v>5.0</v>
      </c>
      <c r="D6" s="259">
        <v>2.0</v>
      </c>
      <c r="E6" s="260">
        <v>1.0</v>
      </c>
      <c r="F6" s="261"/>
      <c r="G6" s="262">
        <v>690000.0</v>
      </c>
      <c r="H6" s="263">
        <v>8280000.0</v>
      </c>
      <c r="I6" s="275">
        <v>1.0</v>
      </c>
      <c r="J6" s="263"/>
      <c r="K6" s="263">
        <v>1240000.0</v>
      </c>
      <c r="L6" s="265"/>
      <c r="M6" s="267">
        <f t="shared" si="1"/>
        <v>0.828</v>
      </c>
      <c r="N6" s="269"/>
      <c r="O6" s="269"/>
      <c r="P6" s="269"/>
      <c r="Q6" s="270"/>
      <c r="R6" s="271"/>
      <c r="S6" s="271"/>
      <c r="T6" s="272">
        <v>0.0</v>
      </c>
    </row>
    <row r="7" ht="15.75" customHeight="1">
      <c r="A7" s="273"/>
      <c r="B7" s="259" t="s">
        <v>33</v>
      </c>
      <c r="C7" s="259">
        <v>9.0</v>
      </c>
      <c r="D7" s="276">
        <v>2.0</v>
      </c>
      <c r="E7" s="260"/>
      <c r="F7" s="261"/>
      <c r="G7" s="277"/>
      <c r="H7" s="278"/>
      <c r="I7" s="275">
        <v>1.0</v>
      </c>
      <c r="J7" s="263"/>
      <c r="K7" s="263">
        <v>3790000.0</v>
      </c>
      <c r="L7" s="265"/>
      <c r="M7" s="267">
        <f t="shared" si="1"/>
        <v>0</v>
      </c>
      <c r="N7" s="264"/>
      <c r="O7" s="269"/>
      <c r="P7" s="269"/>
      <c r="Q7" s="270"/>
      <c r="R7" s="271"/>
      <c r="S7" s="271"/>
      <c r="T7" s="272">
        <v>0.0</v>
      </c>
    </row>
    <row r="8" ht="15.75" customHeight="1">
      <c r="A8" s="279"/>
      <c r="B8" s="280" t="s">
        <v>2223</v>
      </c>
      <c r="C8" s="281"/>
      <c r="D8" s="281"/>
      <c r="E8" s="282"/>
      <c r="F8" s="283"/>
      <c r="G8" s="284">
        <f>sum(G4:G7)</f>
        <v>4750000</v>
      </c>
      <c r="H8" s="285">
        <f>SUM(H4:H7)</f>
        <v>32910000</v>
      </c>
      <c r="I8" s="286"/>
      <c r="J8" s="287"/>
      <c r="K8" s="287">
        <f>SUM(K4:K7)</f>
        <v>5730000</v>
      </c>
      <c r="L8" s="285"/>
      <c r="M8" s="288"/>
      <c r="N8" s="289"/>
      <c r="O8" s="289"/>
      <c r="P8" s="289"/>
      <c r="Q8" s="290"/>
      <c r="R8" s="291"/>
      <c r="S8" s="291"/>
      <c r="T8" s="289"/>
    </row>
    <row r="9" ht="15.75" customHeight="1">
      <c r="A9" s="258" t="s">
        <v>2233</v>
      </c>
      <c r="B9" s="259" t="s">
        <v>30</v>
      </c>
      <c r="C9" s="259">
        <v>5.0</v>
      </c>
      <c r="D9" s="259">
        <v>2.0</v>
      </c>
      <c r="E9" s="292"/>
      <c r="F9" s="293"/>
      <c r="G9" s="294"/>
      <c r="H9" s="265"/>
      <c r="I9" s="264"/>
      <c r="J9" s="265"/>
      <c r="K9" s="265"/>
      <c r="L9" s="266"/>
      <c r="M9" s="267">
        <f t="shared" ref="M9:M12" si="2">( (H9-L9) / $B$1)</f>
        <v>0</v>
      </c>
      <c r="N9" s="295" t="s">
        <v>2234</v>
      </c>
      <c r="O9" s="272">
        <v>500000.0</v>
      </c>
      <c r="P9" s="272">
        <v>1000000.0</v>
      </c>
      <c r="Q9" s="270"/>
      <c r="R9" s="271"/>
      <c r="S9" s="271"/>
      <c r="T9" s="272">
        <v>0.0</v>
      </c>
    </row>
    <row r="10" ht="15.75" customHeight="1">
      <c r="A10" s="273"/>
      <c r="B10" s="259" t="s">
        <v>31</v>
      </c>
      <c r="C10" s="259">
        <v>1.0</v>
      </c>
      <c r="D10" s="259">
        <v>1.0</v>
      </c>
      <c r="E10" s="260">
        <v>1.0</v>
      </c>
      <c r="F10" s="261"/>
      <c r="G10" s="277">
        <v>1990000.0</v>
      </c>
      <c r="H10" s="278">
        <v>1990000.0</v>
      </c>
      <c r="I10" s="274">
        <v>2.0</v>
      </c>
      <c r="J10" s="263"/>
      <c r="K10" s="263">
        <v>1450000.0</v>
      </c>
      <c r="L10" s="271"/>
      <c r="M10" s="267">
        <f t="shared" si="2"/>
        <v>0.199</v>
      </c>
      <c r="N10" s="269"/>
      <c r="O10" s="269"/>
      <c r="P10" s="269"/>
      <c r="Q10" s="270"/>
      <c r="R10" s="271"/>
      <c r="S10" s="271"/>
      <c r="T10" s="272">
        <v>0.0</v>
      </c>
    </row>
    <row r="11" ht="15.75" customHeight="1">
      <c r="A11" s="273"/>
      <c r="B11" s="259" t="s">
        <v>32</v>
      </c>
      <c r="C11" s="259">
        <v>6.0</v>
      </c>
      <c r="D11" s="259">
        <v>2.0</v>
      </c>
      <c r="E11" s="260">
        <v>2.0</v>
      </c>
      <c r="F11" s="261"/>
      <c r="G11" s="262">
        <v>2.388E7</v>
      </c>
      <c r="H11" s="263">
        <v>2.388E7</v>
      </c>
      <c r="I11" s="296"/>
      <c r="J11" s="265"/>
      <c r="K11" s="265"/>
      <c r="L11" s="265"/>
      <c r="M11" s="267">
        <f t="shared" si="2"/>
        <v>2.388</v>
      </c>
      <c r="N11" s="269"/>
      <c r="O11" s="269"/>
      <c r="P11" s="269"/>
      <c r="Q11" s="297">
        <v>5000000.0</v>
      </c>
      <c r="R11" s="271"/>
      <c r="S11" s="271"/>
      <c r="T11" s="272">
        <v>0.0</v>
      </c>
    </row>
    <row r="12" ht="15.75" customHeight="1">
      <c r="A12" s="273"/>
      <c r="B12" s="259" t="s">
        <v>33</v>
      </c>
      <c r="C12" s="259">
        <v>8.0</v>
      </c>
      <c r="D12" s="259">
        <v>3.0</v>
      </c>
      <c r="E12" s="260">
        <v>3.0</v>
      </c>
      <c r="F12" s="261"/>
      <c r="G12" s="277">
        <v>3620000.0</v>
      </c>
      <c r="H12" s="278">
        <v>1.336E7</v>
      </c>
      <c r="I12" s="275">
        <v>1.0</v>
      </c>
      <c r="J12" s="278"/>
      <c r="K12" s="278">
        <v>1240000.0</v>
      </c>
      <c r="L12" s="265"/>
      <c r="M12" s="267">
        <f t="shared" si="2"/>
        <v>1.336</v>
      </c>
      <c r="N12" s="264"/>
      <c r="O12" s="269"/>
      <c r="P12" s="269"/>
      <c r="Q12" s="297">
        <v>5000000.0</v>
      </c>
      <c r="R12" s="271"/>
      <c r="S12" s="271"/>
      <c r="T12" s="272">
        <v>0.0</v>
      </c>
    </row>
    <row r="13" ht="15.75" customHeight="1">
      <c r="A13" s="279"/>
      <c r="B13" s="280" t="s">
        <v>2223</v>
      </c>
      <c r="C13" s="281">
        <f t="shared" ref="C13:E13" si="3">SUM(C9:C12)</f>
        <v>20</v>
      </c>
      <c r="D13" s="281">
        <f t="shared" si="3"/>
        <v>8</v>
      </c>
      <c r="E13" s="281">
        <f t="shared" si="3"/>
        <v>6</v>
      </c>
      <c r="F13" s="298"/>
      <c r="G13" s="284">
        <f t="shared" ref="G13:H13" si="4">SUM(G10:G12)</f>
        <v>29490000</v>
      </c>
      <c r="H13" s="285">
        <f t="shared" si="4"/>
        <v>39230000</v>
      </c>
      <c r="I13" s="286">
        <f>SUM(I9:I12)</f>
        <v>3</v>
      </c>
      <c r="J13" s="287"/>
      <c r="K13" s="287">
        <f>SUM(K9:K12)</f>
        <v>2690000</v>
      </c>
      <c r="L13" s="285"/>
      <c r="M13" s="288"/>
      <c r="N13" s="289"/>
      <c r="O13" s="289"/>
      <c r="P13" s="289"/>
      <c r="Q13" s="290"/>
      <c r="R13" s="291"/>
      <c r="S13" s="291"/>
      <c r="T13" s="289"/>
    </row>
    <row r="14" ht="15.75" customHeight="1">
      <c r="A14" s="258" t="s">
        <v>2235</v>
      </c>
      <c r="B14" s="259" t="s">
        <v>30</v>
      </c>
      <c r="C14" s="259">
        <v>1.0</v>
      </c>
      <c r="D14" s="259">
        <v>1.0</v>
      </c>
      <c r="E14" s="260">
        <v>1.0</v>
      </c>
      <c r="F14" s="261"/>
      <c r="G14" s="262">
        <v>990000.0</v>
      </c>
      <c r="H14" s="263">
        <v>990000.0</v>
      </c>
      <c r="I14" s="264"/>
      <c r="J14" s="265"/>
      <c r="K14" s="265"/>
      <c r="L14" s="266"/>
      <c r="M14" s="267">
        <f t="shared" ref="M14:M17" si="5">( (H14-L14) / $B$1)</f>
        <v>0.099</v>
      </c>
      <c r="N14" s="295" t="s">
        <v>2236</v>
      </c>
      <c r="O14" s="272">
        <v>500000.0</v>
      </c>
      <c r="P14" s="272">
        <v>500000.0</v>
      </c>
      <c r="Q14" s="270"/>
      <c r="R14" s="271"/>
      <c r="S14" s="271"/>
      <c r="T14" s="299">
        <f t="shared" ref="T14:T17" si="6">(60/100)*P14 + ( (5/100)*Q14 ) + ( (10/100)*R14 ) + ( (5/100)*S14 )</f>
        <v>300000</v>
      </c>
    </row>
    <row r="15" ht="15.75" customHeight="1">
      <c r="A15" s="273"/>
      <c r="B15" s="259" t="s">
        <v>31</v>
      </c>
      <c r="C15" s="259">
        <v>1.0</v>
      </c>
      <c r="D15" s="259">
        <v>1.0</v>
      </c>
      <c r="E15" s="260">
        <v>1.0</v>
      </c>
      <c r="F15" s="261"/>
      <c r="G15" s="277">
        <v>2890000.0</v>
      </c>
      <c r="H15" s="278">
        <v>2890000.0</v>
      </c>
      <c r="I15" s="274">
        <v>1.0</v>
      </c>
      <c r="J15" s="263"/>
      <c r="K15" s="263">
        <v>950000.0</v>
      </c>
      <c r="L15" s="271"/>
      <c r="M15" s="267">
        <f t="shared" si="5"/>
        <v>0.289</v>
      </c>
      <c r="N15" s="269"/>
      <c r="O15" s="269"/>
      <c r="P15" s="269"/>
      <c r="Q15" s="270"/>
      <c r="R15" s="271"/>
      <c r="S15" s="271"/>
      <c r="T15" s="299">
        <f t="shared" si="6"/>
        <v>0</v>
      </c>
    </row>
    <row r="16" ht="15.75" customHeight="1">
      <c r="A16" s="273"/>
      <c r="B16" s="259" t="s">
        <v>32</v>
      </c>
      <c r="C16" s="259">
        <v>6.0</v>
      </c>
      <c r="D16" s="259">
        <v>1.0</v>
      </c>
      <c r="E16" s="260">
        <v>1.0</v>
      </c>
      <c r="F16" s="261"/>
      <c r="G16" s="262">
        <v>990000.0</v>
      </c>
      <c r="H16" s="263">
        <v>5940000.0</v>
      </c>
      <c r="I16" s="275">
        <v>1.0</v>
      </c>
      <c r="J16" s="263"/>
      <c r="K16" s="263">
        <v>690000.0</v>
      </c>
      <c r="L16" s="265"/>
      <c r="M16" s="267">
        <f t="shared" si="5"/>
        <v>0.594</v>
      </c>
      <c r="N16" s="269"/>
      <c r="O16" s="269"/>
      <c r="P16" s="269"/>
      <c r="Q16" s="270"/>
      <c r="R16" s="271"/>
      <c r="S16" s="271"/>
      <c r="T16" s="299">
        <f t="shared" si="6"/>
        <v>0</v>
      </c>
    </row>
    <row r="17" ht="15.75" customHeight="1">
      <c r="A17" s="273"/>
      <c r="B17" s="259" t="s">
        <v>33</v>
      </c>
      <c r="C17" s="259">
        <v>4.0</v>
      </c>
      <c r="D17" s="259">
        <v>1.0</v>
      </c>
      <c r="E17" s="260"/>
      <c r="F17" s="261"/>
      <c r="G17" s="277"/>
      <c r="H17" s="278"/>
      <c r="I17" s="275">
        <v>1.0</v>
      </c>
      <c r="J17" s="263"/>
      <c r="K17" s="263">
        <v>790000.0</v>
      </c>
      <c r="L17" s="265"/>
      <c r="M17" s="267">
        <f t="shared" si="5"/>
        <v>0</v>
      </c>
      <c r="N17" s="264"/>
      <c r="O17" s="269"/>
      <c r="P17" s="269"/>
      <c r="Q17" s="270"/>
      <c r="R17" s="300">
        <v>6000000.0</v>
      </c>
      <c r="S17" s="271"/>
      <c r="T17" s="299">
        <f t="shared" si="6"/>
        <v>600000</v>
      </c>
    </row>
    <row r="18" ht="15.75" customHeight="1">
      <c r="A18" s="279"/>
      <c r="B18" s="280" t="s">
        <v>2223</v>
      </c>
      <c r="C18" s="291">
        <f t="shared" ref="C18:E18" si="7">SUM(C14:C17)</f>
        <v>12</v>
      </c>
      <c r="D18" s="291">
        <f t="shared" si="7"/>
        <v>4</v>
      </c>
      <c r="E18" s="282">
        <f t="shared" si="7"/>
        <v>3</v>
      </c>
      <c r="F18" s="283"/>
      <c r="G18" s="284">
        <f t="shared" ref="G18:I18" si="8">SUM(G14:G17)</f>
        <v>4870000</v>
      </c>
      <c r="H18" s="285">
        <f t="shared" si="8"/>
        <v>9820000</v>
      </c>
      <c r="I18" s="286">
        <f t="shared" si="8"/>
        <v>3</v>
      </c>
      <c r="J18" s="287"/>
      <c r="K18" s="287">
        <f>SUM(K14:K17)</f>
        <v>2430000</v>
      </c>
      <c r="L18" s="285"/>
      <c r="M18" s="288"/>
      <c r="N18" s="289"/>
      <c r="O18" s="289"/>
      <c r="P18" s="289"/>
      <c r="Q18" s="290"/>
      <c r="R18" s="291"/>
      <c r="S18" s="291"/>
      <c r="T18" s="289"/>
    </row>
    <row r="19" ht="15.75" customHeight="1">
      <c r="A19" s="258" t="s">
        <v>2237</v>
      </c>
      <c r="B19" s="259" t="s">
        <v>30</v>
      </c>
      <c r="C19" s="276"/>
      <c r="D19" s="276"/>
      <c r="E19" s="260"/>
      <c r="F19" s="261"/>
      <c r="G19" s="277"/>
      <c r="H19" s="278"/>
      <c r="I19" s="264"/>
      <c r="J19" s="265"/>
      <c r="K19" s="265"/>
      <c r="L19" s="266"/>
      <c r="M19" s="267">
        <f t="shared" ref="M19:M22" si="9">( (H19-L19) / $B$1)</f>
        <v>0</v>
      </c>
      <c r="N19" s="295" t="s">
        <v>2236</v>
      </c>
      <c r="O19" s="272">
        <v>500000.0</v>
      </c>
      <c r="P19" s="272">
        <v>500000.0</v>
      </c>
      <c r="Q19" s="270"/>
      <c r="R19" s="271"/>
      <c r="S19" s="271"/>
      <c r="T19" s="299">
        <f t="shared" ref="T19:T22" si="10">(60/100)*P19 + ( (5/100)*Q19 ) + ( (10/100)*R19 ) + ( (5/100)*S19 )</f>
        <v>300000</v>
      </c>
    </row>
    <row r="20" ht="15.75" customHeight="1">
      <c r="A20" s="273"/>
      <c r="B20" s="259" t="s">
        <v>31</v>
      </c>
      <c r="C20" s="271"/>
      <c r="D20" s="271"/>
      <c r="E20" s="260"/>
      <c r="F20" s="261"/>
      <c r="G20" s="277"/>
      <c r="H20" s="278"/>
      <c r="I20" s="274"/>
      <c r="J20" s="278"/>
      <c r="K20" s="278"/>
      <c r="L20" s="271"/>
      <c r="M20" s="267">
        <f t="shared" si="9"/>
        <v>0</v>
      </c>
      <c r="N20" s="269"/>
      <c r="O20" s="269"/>
      <c r="P20" s="269"/>
      <c r="Q20" s="270"/>
      <c r="R20" s="271"/>
      <c r="S20" s="271"/>
      <c r="T20" s="299">
        <f t="shared" si="10"/>
        <v>0</v>
      </c>
    </row>
    <row r="21" ht="15.75" customHeight="1">
      <c r="A21" s="273"/>
      <c r="B21" s="259" t="s">
        <v>32</v>
      </c>
      <c r="C21" s="276">
        <v>5.0</v>
      </c>
      <c r="D21" s="276">
        <v>1.0</v>
      </c>
      <c r="E21" s="260"/>
      <c r="F21" s="261"/>
      <c r="G21" s="277"/>
      <c r="H21" s="278"/>
      <c r="I21" s="296"/>
      <c r="J21" s="265"/>
      <c r="K21" s="265"/>
      <c r="L21" s="265"/>
      <c r="M21" s="267">
        <f t="shared" si="9"/>
        <v>0</v>
      </c>
      <c r="N21" s="269"/>
      <c r="O21" s="269"/>
      <c r="P21" s="269"/>
      <c r="Q21" s="270"/>
      <c r="R21" s="301">
        <v>6000000.0</v>
      </c>
      <c r="S21" s="271"/>
      <c r="T21" s="299">
        <f t="shared" si="10"/>
        <v>600000</v>
      </c>
    </row>
    <row r="22" ht="15.75" customHeight="1">
      <c r="A22" s="273"/>
      <c r="B22" s="259" t="s">
        <v>33</v>
      </c>
      <c r="C22" s="276">
        <v>5.0</v>
      </c>
      <c r="D22" s="276">
        <v>3.0</v>
      </c>
      <c r="E22" s="260">
        <v>2.0</v>
      </c>
      <c r="F22" s="261"/>
      <c r="G22" s="277">
        <v>5330000.0</v>
      </c>
      <c r="H22" s="278">
        <v>5330000.0</v>
      </c>
      <c r="I22" s="275">
        <v>1.0</v>
      </c>
      <c r="J22" s="263"/>
      <c r="K22" s="263">
        <v>690000.0</v>
      </c>
      <c r="L22" s="265"/>
      <c r="M22" s="267">
        <f t="shared" si="9"/>
        <v>0.533</v>
      </c>
      <c r="N22" s="274">
        <v>1.0</v>
      </c>
      <c r="O22" s="272">
        <v>500000.0</v>
      </c>
      <c r="P22" s="272">
        <v>500000.0</v>
      </c>
      <c r="Q22" s="302"/>
      <c r="R22" s="303"/>
      <c r="S22" s="271"/>
      <c r="T22" s="299">
        <f t="shared" si="10"/>
        <v>300000</v>
      </c>
    </row>
    <row r="23" ht="15.75" customHeight="1">
      <c r="A23" s="279"/>
      <c r="B23" s="280" t="s">
        <v>2223</v>
      </c>
      <c r="C23" s="281">
        <f>SUM(C19:C22)</f>
        <v>10</v>
      </c>
      <c r="D23" s="281">
        <f t="shared" ref="D23:E23" si="11">SUM(D14:D22)</f>
        <v>12</v>
      </c>
      <c r="E23" s="282">
        <f t="shared" si="11"/>
        <v>8</v>
      </c>
      <c r="F23" s="283"/>
      <c r="G23" s="304">
        <f t="shared" ref="G23:H23" si="12">SUM(G19:G22)</f>
        <v>5330000</v>
      </c>
      <c r="H23" s="285">
        <f t="shared" si="12"/>
        <v>5330000</v>
      </c>
      <c r="I23" s="286">
        <f>SUM(I14:I22)</f>
        <v>7</v>
      </c>
      <c r="J23" s="287"/>
      <c r="K23" s="287">
        <f>SUM(K19:K22)</f>
        <v>690000</v>
      </c>
      <c r="L23" s="285"/>
      <c r="M23" s="288"/>
      <c r="N23" s="289"/>
      <c r="O23" s="289"/>
      <c r="P23" s="289"/>
      <c r="Q23" s="305"/>
      <c r="R23" s="291"/>
      <c r="S23" s="291"/>
      <c r="T23" s="291"/>
    </row>
    <row r="24" ht="15.75" customHeight="1">
      <c r="F24" s="241"/>
      <c r="G24" s="66"/>
      <c r="H24" s="66"/>
      <c r="I24" s="53"/>
      <c r="J24" s="66"/>
      <c r="K24" s="66"/>
      <c r="Q24" s="244"/>
    </row>
    <row r="25" ht="15.75" customHeight="1">
      <c r="A25" s="246">
        <v>2025.0</v>
      </c>
      <c r="B25" s="247" t="s">
        <v>2218</v>
      </c>
      <c r="C25" s="247" t="s">
        <v>2219</v>
      </c>
      <c r="D25" s="247" t="s">
        <v>2220</v>
      </c>
      <c r="E25" s="306" t="s">
        <v>90</v>
      </c>
      <c r="F25" s="307" t="s">
        <v>20</v>
      </c>
      <c r="G25" s="308" t="s">
        <v>2222</v>
      </c>
      <c r="H25" s="251" t="s">
        <v>2223</v>
      </c>
      <c r="I25" s="252" t="s">
        <v>90</v>
      </c>
      <c r="J25" s="252" t="s">
        <v>20</v>
      </c>
      <c r="K25" s="309" t="s">
        <v>2222</v>
      </c>
      <c r="L25" s="253" t="s">
        <v>2224</v>
      </c>
      <c r="M25" s="254" t="s">
        <v>2225</v>
      </c>
      <c r="N25" s="255" t="s">
        <v>2226</v>
      </c>
      <c r="O25" s="255" t="s">
        <v>2227</v>
      </c>
      <c r="P25" s="255" t="s">
        <v>2223</v>
      </c>
      <c r="Q25" s="256" t="s">
        <v>2228</v>
      </c>
      <c r="R25" s="257" t="s">
        <v>2229</v>
      </c>
      <c r="S25" s="257" t="s">
        <v>2230</v>
      </c>
      <c r="T25" s="255" t="s">
        <v>2231</v>
      </c>
    </row>
    <row r="26" ht="15.75" customHeight="1">
      <c r="A26" s="258" t="s">
        <v>2238</v>
      </c>
      <c r="B26" s="259" t="s">
        <v>30</v>
      </c>
      <c r="C26" s="259">
        <v>6.0</v>
      </c>
      <c r="D26" s="259">
        <v>3.0</v>
      </c>
      <c r="E26" s="310">
        <v>1.0</v>
      </c>
      <c r="F26" s="311"/>
      <c r="G26" s="262">
        <v>390000.0</v>
      </c>
      <c r="H26" s="263">
        <v>4680000.0</v>
      </c>
      <c r="I26" s="274">
        <v>1.0</v>
      </c>
      <c r="J26" s="263"/>
      <c r="K26" s="263">
        <v>1590000.0</v>
      </c>
      <c r="L26" s="266"/>
      <c r="M26" s="267">
        <f t="shared" ref="M26:M29" si="13">( (H26-L26) / $B$1)</f>
        <v>0.468</v>
      </c>
      <c r="N26" s="268"/>
      <c r="O26" s="269"/>
      <c r="P26" s="269"/>
      <c r="Q26" s="270"/>
      <c r="R26" s="271"/>
      <c r="S26" s="271"/>
      <c r="T26" s="272">
        <v>0.0</v>
      </c>
    </row>
    <row r="27" ht="15.75" customHeight="1">
      <c r="A27" s="273"/>
      <c r="B27" s="259" t="s">
        <v>31</v>
      </c>
      <c r="C27" s="271"/>
      <c r="D27" s="271"/>
      <c r="E27" s="310"/>
      <c r="F27" s="311"/>
      <c r="G27" s="262"/>
      <c r="H27" s="263"/>
      <c r="I27" s="274"/>
      <c r="J27" s="263"/>
      <c r="K27" s="263"/>
      <c r="L27" s="271"/>
      <c r="M27" s="267">
        <f t="shared" si="13"/>
        <v>0</v>
      </c>
      <c r="N27" s="269"/>
      <c r="O27" s="269"/>
      <c r="P27" s="269"/>
      <c r="Q27" s="270"/>
      <c r="R27" s="271"/>
      <c r="S27" s="271"/>
      <c r="T27" s="272">
        <v>0.0</v>
      </c>
    </row>
    <row r="28" ht="15.75" customHeight="1">
      <c r="A28" s="273"/>
      <c r="B28" s="259" t="s">
        <v>32</v>
      </c>
      <c r="C28" s="259">
        <v>6.0</v>
      </c>
      <c r="D28" s="259">
        <v>2.0</v>
      </c>
      <c r="E28" s="310">
        <v>2.0</v>
      </c>
      <c r="F28" s="311"/>
      <c r="G28" s="262">
        <v>2680000.0</v>
      </c>
      <c r="H28" s="263">
        <v>4680000.0</v>
      </c>
      <c r="I28" s="275">
        <v>1.0</v>
      </c>
      <c r="J28" s="263"/>
      <c r="K28" s="263">
        <v>390000.0</v>
      </c>
      <c r="L28" s="265"/>
      <c r="M28" s="267">
        <f t="shared" si="13"/>
        <v>0.468</v>
      </c>
      <c r="N28" s="269"/>
      <c r="O28" s="269"/>
      <c r="P28" s="269"/>
      <c r="Q28" s="270"/>
      <c r="R28" s="271"/>
      <c r="S28" s="271"/>
      <c r="T28" s="272">
        <v>0.0</v>
      </c>
    </row>
    <row r="29" ht="15.75" customHeight="1">
      <c r="A29" s="273"/>
      <c r="B29" s="259" t="s">
        <v>33</v>
      </c>
      <c r="C29" s="259">
        <v>9.0</v>
      </c>
      <c r="D29" s="276">
        <v>4.0</v>
      </c>
      <c r="E29" s="310">
        <v>2.0</v>
      </c>
      <c r="F29" s="311"/>
      <c r="G29" s="277">
        <v>1480000.0</v>
      </c>
      <c r="H29" s="278">
        <v>1.776E7</v>
      </c>
      <c r="I29" s="275"/>
      <c r="J29" s="263"/>
      <c r="K29" s="263"/>
      <c r="L29" s="263">
        <v>690000.0</v>
      </c>
      <c r="M29" s="267">
        <f t="shared" si="13"/>
        <v>1.707</v>
      </c>
      <c r="N29" s="264"/>
      <c r="O29" s="269"/>
      <c r="P29" s="269"/>
      <c r="Q29" s="270"/>
      <c r="R29" s="271"/>
      <c r="S29" s="271"/>
      <c r="T29" s="272">
        <v>0.0</v>
      </c>
    </row>
    <row r="30" ht="15.75" customHeight="1">
      <c r="A30" s="279"/>
      <c r="B30" s="280" t="s">
        <v>2223</v>
      </c>
      <c r="C30" s="312">
        <f>sum(C26, C27, C28, C29)</f>
        <v>21</v>
      </c>
      <c r="D30" s="281">
        <f>Sum(D26, D27, D28, D29)</f>
        <v>9</v>
      </c>
      <c r="E30" s="313">
        <f>SUM(E28:E29)</f>
        <v>4</v>
      </c>
      <c r="F30" s="314"/>
      <c r="G30" s="284">
        <f>sum(G26:G29)</f>
        <v>4550000</v>
      </c>
      <c r="H30" s="285">
        <f>SUM(H26:H29)</f>
        <v>27120000</v>
      </c>
      <c r="I30" s="286"/>
      <c r="J30" s="287"/>
      <c r="K30" s="287">
        <f t="shared" ref="K30:L30" si="14">SUM(K26:K29)</f>
        <v>1980000</v>
      </c>
      <c r="L30" s="285">
        <f t="shared" si="14"/>
        <v>690000</v>
      </c>
      <c r="M30" s="288"/>
      <c r="N30" s="289"/>
      <c r="O30" s="289"/>
      <c r="P30" s="289"/>
      <c r="Q30" s="290"/>
      <c r="R30" s="291"/>
      <c r="S30" s="291"/>
      <c r="T30" s="289"/>
    </row>
    <row r="31" ht="15.75" customHeight="1">
      <c r="A31" s="258" t="s">
        <v>2239</v>
      </c>
      <c r="B31" s="259" t="s">
        <v>30</v>
      </c>
      <c r="C31" s="259">
        <v>15.0</v>
      </c>
      <c r="D31" s="259">
        <v>5.0</v>
      </c>
      <c r="E31" s="310">
        <v>0.0</v>
      </c>
      <c r="F31" s="311">
        <v>1.0</v>
      </c>
      <c r="G31" s="262">
        <v>2290000.0</v>
      </c>
      <c r="H31" s="263">
        <v>2290000.0</v>
      </c>
      <c r="I31" s="264"/>
      <c r="J31" s="265"/>
      <c r="K31" s="265"/>
      <c r="L31" s="266"/>
      <c r="M31" s="267">
        <f t="shared" ref="M31:M34" si="15">((F31-J31)/$B$2)</f>
        <v>0.3333333333</v>
      </c>
      <c r="N31" s="295"/>
      <c r="O31" s="272"/>
      <c r="P31" s="272"/>
      <c r="Q31" s="272"/>
      <c r="R31" s="271"/>
      <c r="S31" s="271"/>
    </row>
    <row r="32" ht="15.75" customHeight="1">
      <c r="A32" s="273"/>
      <c r="B32" s="259" t="s">
        <v>31</v>
      </c>
      <c r="C32" s="259">
        <v>8.0</v>
      </c>
      <c r="D32" s="259"/>
      <c r="E32" s="310"/>
      <c r="F32" s="311"/>
      <c r="G32" s="277"/>
      <c r="H32" s="278"/>
      <c r="I32" s="274"/>
      <c r="J32" s="263"/>
      <c r="K32" s="263"/>
      <c r="L32" s="271"/>
      <c r="M32" s="267">
        <f t="shared" si="15"/>
        <v>0</v>
      </c>
      <c r="N32" s="269"/>
      <c r="O32" s="269"/>
      <c r="P32" s="269"/>
      <c r="Q32" s="269"/>
      <c r="R32" s="271"/>
      <c r="S32" s="271"/>
      <c r="T32" s="272">
        <v>0.0</v>
      </c>
    </row>
    <row r="33" ht="15.75" customHeight="1">
      <c r="A33" s="273"/>
      <c r="B33" s="259" t="s">
        <v>32</v>
      </c>
      <c r="C33" s="259">
        <v>8.0</v>
      </c>
      <c r="D33" s="259">
        <v>1.0</v>
      </c>
      <c r="E33" s="310"/>
      <c r="F33" s="311"/>
      <c r="G33" s="262"/>
      <c r="H33" s="263"/>
      <c r="I33" s="275">
        <v>1.0</v>
      </c>
      <c r="J33" s="263"/>
      <c r="K33" s="263">
        <v>300000.0</v>
      </c>
      <c r="L33" s="265"/>
      <c r="M33" s="267">
        <f t="shared" si="15"/>
        <v>0</v>
      </c>
      <c r="N33" s="269"/>
      <c r="O33" s="269"/>
      <c r="P33" s="269"/>
      <c r="Q33" s="297"/>
      <c r="R33" s="271"/>
      <c r="S33" s="271"/>
      <c r="T33" s="272">
        <v>0.0</v>
      </c>
    </row>
    <row r="34" ht="15.75" customHeight="1">
      <c r="A34" s="273"/>
      <c r="B34" s="259" t="s">
        <v>33</v>
      </c>
      <c r="C34" s="259">
        <v>10.0</v>
      </c>
      <c r="D34" s="259">
        <v>5.0</v>
      </c>
      <c r="E34" s="310">
        <v>1.0</v>
      </c>
      <c r="F34" s="311">
        <v>4.0</v>
      </c>
      <c r="G34" s="277">
        <v>1.1E7</v>
      </c>
      <c r="H34" s="278">
        <v>1.595E7</v>
      </c>
      <c r="I34" s="275">
        <v>1.0</v>
      </c>
      <c r="J34" s="278"/>
      <c r="K34" s="278">
        <v>990000.0</v>
      </c>
      <c r="L34" s="265"/>
      <c r="M34" s="267">
        <f t="shared" si="15"/>
        <v>1.333333333</v>
      </c>
      <c r="N34" s="264"/>
      <c r="O34" s="269"/>
      <c r="P34" s="269"/>
      <c r="Q34" s="297"/>
      <c r="R34" s="271"/>
      <c r="S34" s="271"/>
      <c r="T34" s="272">
        <v>0.0</v>
      </c>
    </row>
    <row r="35" ht="15.75" customHeight="1">
      <c r="A35" s="279"/>
      <c r="B35" s="280" t="s">
        <v>2223</v>
      </c>
      <c r="C35" s="281">
        <f t="shared" ref="C35:I35" si="16">SUM(C31:C34)</f>
        <v>41</v>
      </c>
      <c r="D35" s="281">
        <f t="shared" si="16"/>
        <v>11</v>
      </c>
      <c r="E35" s="313">
        <f t="shared" si="16"/>
        <v>1</v>
      </c>
      <c r="F35" s="315">
        <f t="shared" si="16"/>
        <v>5</v>
      </c>
      <c r="G35" s="285">
        <f t="shared" si="16"/>
        <v>13290000</v>
      </c>
      <c r="H35" s="285">
        <f t="shared" si="16"/>
        <v>18240000</v>
      </c>
      <c r="I35" s="316">
        <f t="shared" si="16"/>
        <v>2</v>
      </c>
      <c r="J35" s="281"/>
      <c r="K35" s="285">
        <f t="shared" ref="K35:L35" si="17">SUM(K31:K34)</f>
        <v>1290000</v>
      </c>
      <c r="L35" s="317">
        <f t="shared" si="17"/>
        <v>0</v>
      </c>
      <c r="M35" s="288"/>
      <c r="N35" s="289"/>
      <c r="O35" s="289"/>
      <c r="P35" s="289"/>
      <c r="Q35" s="290"/>
      <c r="R35" s="291"/>
      <c r="S35" s="291"/>
      <c r="T35" s="289"/>
    </row>
    <row r="36" ht="15.75" customHeight="1">
      <c r="A36" s="258" t="s">
        <v>2240</v>
      </c>
      <c r="B36" s="259" t="s">
        <v>30</v>
      </c>
      <c r="C36" s="259">
        <v>7.0</v>
      </c>
      <c r="D36" s="259">
        <v>3.0</v>
      </c>
      <c r="E36" s="310"/>
      <c r="F36" s="311">
        <v>2.0</v>
      </c>
      <c r="G36" s="262">
        <v>7030000.0</v>
      </c>
      <c r="H36" s="263">
        <v>7030000.0</v>
      </c>
      <c r="I36" s="264"/>
      <c r="J36" s="265"/>
      <c r="K36" s="265"/>
      <c r="L36" s="266"/>
      <c r="M36" s="318">
        <f t="shared" ref="M36:M39" si="18">( (H36-L36) / $B$1)</f>
        <v>0.703</v>
      </c>
      <c r="N36" s="295"/>
      <c r="O36" s="272"/>
      <c r="P36" s="272"/>
      <c r="Q36" s="297">
        <v>5.5E7</v>
      </c>
      <c r="R36" s="271"/>
      <c r="S36" s="271"/>
      <c r="T36" s="272">
        <f>(60/100)*P31 + ( (5/100)*Q36 ) + ( (10/100)*R31 ) + ( (5/100)*S31 )</f>
        <v>2750000</v>
      </c>
    </row>
    <row r="37" ht="15.75" customHeight="1">
      <c r="A37" s="273"/>
      <c r="B37" s="259" t="s">
        <v>31</v>
      </c>
      <c r="C37" s="259"/>
      <c r="D37" s="259"/>
      <c r="E37" s="310"/>
      <c r="F37" s="311"/>
      <c r="G37" s="277"/>
      <c r="H37" s="278"/>
      <c r="I37" s="274"/>
      <c r="J37" s="263"/>
      <c r="K37" s="263"/>
      <c r="L37" s="271"/>
      <c r="M37" s="318">
        <f t="shared" si="18"/>
        <v>0</v>
      </c>
      <c r="N37" s="269"/>
      <c r="O37" s="269"/>
      <c r="P37" s="269"/>
      <c r="Q37" s="270"/>
      <c r="R37" s="271"/>
      <c r="S37" s="271"/>
      <c r="T37" s="299">
        <f t="shared" ref="T37:T39" si="19">(60/100)*P37 + ( (5/100)*Q37 ) + ( (10/100)*R37 ) + ( (5/100)*S37 )</f>
        <v>0</v>
      </c>
    </row>
    <row r="38" ht="15.75" customHeight="1">
      <c r="A38" s="273"/>
      <c r="B38" s="259" t="s">
        <v>32</v>
      </c>
      <c r="C38" s="259">
        <v>8.0</v>
      </c>
      <c r="D38" s="259">
        <v>2.0</v>
      </c>
      <c r="E38" s="310"/>
      <c r="F38" s="311"/>
      <c r="G38" s="262"/>
      <c r="H38" s="263"/>
      <c r="I38" s="275">
        <v>2.0</v>
      </c>
      <c r="J38" s="263"/>
      <c r="K38" s="263">
        <v>800000.0</v>
      </c>
      <c r="L38" s="265"/>
      <c r="M38" s="318">
        <f t="shared" si="18"/>
        <v>0</v>
      </c>
      <c r="N38" s="269"/>
      <c r="O38" s="269"/>
      <c r="P38" s="269"/>
      <c r="Q38" s="270"/>
      <c r="R38" s="271"/>
      <c r="S38" s="271"/>
      <c r="T38" s="299">
        <f t="shared" si="19"/>
        <v>0</v>
      </c>
    </row>
    <row r="39" ht="15.75" customHeight="1">
      <c r="A39" s="273"/>
      <c r="B39" s="259" t="s">
        <v>33</v>
      </c>
      <c r="C39" s="259">
        <v>7.0</v>
      </c>
      <c r="D39" s="259">
        <v>1.0</v>
      </c>
      <c r="E39" s="310"/>
      <c r="F39" s="311"/>
      <c r="G39" s="277"/>
      <c r="H39" s="278"/>
      <c r="I39" s="275"/>
      <c r="J39" s="274">
        <v>1.0</v>
      </c>
      <c r="K39" s="263">
        <v>2290000.0</v>
      </c>
      <c r="L39" s="265"/>
      <c r="M39" s="318">
        <f t="shared" si="18"/>
        <v>0</v>
      </c>
      <c r="N39" s="264"/>
      <c r="O39" s="269"/>
      <c r="P39" s="269"/>
      <c r="Q39" s="270"/>
      <c r="R39" s="300"/>
      <c r="S39" s="271"/>
      <c r="T39" s="299">
        <f t="shared" si="19"/>
        <v>0</v>
      </c>
    </row>
    <row r="40" ht="15.75" customHeight="1">
      <c r="A40" s="279"/>
      <c r="B40" s="280" t="s">
        <v>2223</v>
      </c>
      <c r="C40" s="291"/>
      <c r="D40" s="291"/>
      <c r="E40" s="313"/>
      <c r="F40" s="314"/>
      <c r="G40" s="284">
        <f>SUM(G36:G39)</f>
        <v>7030000</v>
      </c>
      <c r="H40" s="285"/>
      <c r="I40" s="286"/>
      <c r="J40" s="287"/>
      <c r="K40" s="287">
        <f>SUM(K36:K39)</f>
        <v>3090000</v>
      </c>
      <c r="L40" s="285"/>
      <c r="M40" s="288"/>
      <c r="N40" s="289"/>
      <c r="O40" s="289"/>
      <c r="P40" s="289"/>
      <c r="Q40" s="290"/>
      <c r="R40" s="291"/>
      <c r="S40" s="291"/>
      <c r="T40" s="289"/>
    </row>
    <row r="41" ht="15.75" customHeight="1">
      <c r="A41" s="258" t="s">
        <v>2241</v>
      </c>
      <c r="B41" s="259" t="s">
        <v>30</v>
      </c>
      <c r="C41" s="276">
        <v>5.0</v>
      </c>
      <c r="D41" s="276">
        <v>3.0</v>
      </c>
      <c r="E41" s="310">
        <v>1.0</v>
      </c>
      <c r="F41" s="311"/>
      <c r="G41" s="277">
        <v>990000.0</v>
      </c>
      <c r="H41" s="278">
        <v>1.188E7</v>
      </c>
      <c r="I41" s="274">
        <v>1.0</v>
      </c>
      <c r="J41" s="265"/>
      <c r="K41" s="263">
        <v>990000.0</v>
      </c>
      <c r="L41" s="266"/>
      <c r="M41" s="318">
        <f t="shared" ref="M41:M44" si="20">( (F41-J41) / $B$2)</f>
        <v>0</v>
      </c>
      <c r="N41" s="295"/>
      <c r="O41" s="272"/>
      <c r="P41" s="272"/>
      <c r="Q41" s="270"/>
      <c r="R41" s="271"/>
      <c r="S41" s="271"/>
      <c r="T41" s="299">
        <f t="shared" ref="T41:T44" si="21">(60/100)*P41 + ( (5/100)*Q41 ) + ( (10/100)*R41 ) + ( (5/100)*S41 )</f>
        <v>0</v>
      </c>
    </row>
    <row r="42" ht="15.75" customHeight="1">
      <c r="A42" s="273"/>
      <c r="B42" s="259" t="s">
        <v>31</v>
      </c>
      <c r="C42" s="259">
        <v>3.0</v>
      </c>
      <c r="D42" s="259">
        <v>2.0</v>
      </c>
      <c r="E42" s="310">
        <v>1.0</v>
      </c>
      <c r="F42" s="311">
        <v>1.0</v>
      </c>
      <c r="G42" s="277">
        <v>2880000.0</v>
      </c>
      <c r="H42" s="278">
        <v>7170000.0</v>
      </c>
      <c r="I42" s="274"/>
      <c r="J42" s="278"/>
      <c r="K42" s="278"/>
      <c r="L42" s="271"/>
      <c r="M42" s="318">
        <f t="shared" si="20"/>
        <v>0.3333333333</v>
      </c>
      <c r="N42" s="269"/>
      <c r="O42" s="269"/>
      <c r="P42" s="269"/>
      <c r="Q42" s="270"/>
      <c r="R42" s="271"/>
      <c r="S42" s="271"/>
      <c r="T42" s="299">
        <f t="shared" si="21"/>
        <v>0</v>
      </c>
    </row>
    <row r="43" ht="15.75" customHeight="1">
      <c r="A43" s="273"/>
      <c r="B43" s="259" t="s">
        <v>32</v>
      </c>
      <c r="C43" s="276">
        <v>5.0</v>
      </c>
      <c r="D43" s="276">
        <v>2.0</v>
      </c>
      <c r="E43" s="310">
        <v>1.0</v>
      </c>
      <c r="F43" s="311"/>
      <c r="G43" s="277">
        <v>1140000.0</v>
      </c>
      <c r="H43" s="278">
        <v>1.368E7</v>
      </c>
      <c r="I43" s="296"/>
      <c r="J43" s="265"/>
      <c r="K43" s="265"/>
      <c r="L43" s="265"/>
      <c r="M43" s="318">
        <f t="shared" si="20"/>
        <v>0</v>
      </c>
      <c r="N43" s="269"/>
      <c r="O43" s="269"/>
      <c r="P43" s="269"/>
      <c r="Q43" s="297">
        <v>7.0E7</v>
      </c>
      <c r="R43" s="301"/>
      <c r="S43" s="319">
        <v>3.5E7</v>
      </c>
      <c r="T43" s="299">
        <f t="shared" si="21"/>
        <v>5250000</v>
      </c>
    </row>
    <row r="44" ht="15.75" customHeight="1">
      <c r="A44" s="273"/>
      <c r="B44" s="259" t="s">
        <v>33</v>
      </c>
      <c r="C44" s="276">
        <v>7.0</v>
      </c>
      <c r="D44" s="276">
        <v>3.0</v>
      </c>
      <c r="E44" s="310"/>
      <c r="F44" s="311">
        <v>1.0</v>
      </c>
      <c r="G44" s="277">
        <v>2440000.0</v>
      </c>
      <c r="H44" s="278">
        <v>2440000.0</v>
      </c>
      <c r="I44" s="275">
        <v>2.0</v>
      </c>
      <c r="J44" s="274">
        <v>1.0</v>
      </c>
      <c r="K44" s="263">
        <v>3670000.0</v>
      </c>
      <c r="L44" s="265"/>
      <c r="M44" s="318">
        <f t="shared" si="20"/>
        <v>0</v>
      </c>
      <c r="N44" s="274"/>
      <c r="O44" s="272"/>
      <c r="P44" s="272"/>
      <c r="Q44" s="302"/>
      <c r="R44" s="303"/>
      <c r="S44" s="271"/>
      <c r="T44" s="299">
        <f t="shared" si="21"/>
        <v>0</v>
      </c>
    </row>
    <row r="45" ht="15.75" customHeight="1">
      <c r="A45" s="279"/>
      <c r="B45" s="280" t="s">
        <v>2223</v>
      </c>
      <c r="C45" s="281"/>
      <c r="D45" s="281"/>
      <c r="E45" s="313">
        <f t="shared" ref="E45:I45" si="22">SUM(E41:E44)</f>
        <v>3</v>
      </c>
      <c r="F45" s="315">
        <f t="shared" si="22"/>
        <v>2</v>
      </c>
      <c r="G45" s="304">
        <f t="shared" si="22"/>
        <v>7450000</v>
      </c>
      <c r="H45" s="304">
        <f t="shared" si="22"/>
        <v>35170000</v>
      </c>
      <c r="I45" s="313">
        <f t="shared" si="22"/>
        <v>3</v>
      </c>
      <c r="J45" s="285"/>
      <c r="K45" s="287">
        <f>SUM(K41:K44)</f>
        <v>4660000</v>
      </c>
      <c r="L45" s="285"/>
      <c r="M45" s="288"/>
      <c r="N45" s="289"/>
      <c r="O45" s="289"/>
      <c r="P45" s="289"/>
      <c r="Q45" s="305"/>
      <c r="R45" s="291"/>
      <c r="S45" s="291"/>
      <c r="T45" s="291"/>
    </row>
    <row r="46" ht="15.75" customHeight="1">
      <c r="F46" s="241"/>
      <c r="G46" s="66"/>
      <c r="H46" s="66"/>
      <c r="I46" s="53"/>
      <c r="J46" s="66"/>
      <c r="K46" s="66"/>
      <c r="Q46" s="244"/>
    </row>
    <row r="47" ht="15.75" customHeight="1">
      <c r="A47" s="246">
        <v>2025.0</v>
      </c>
      <c r="B47" s="247" t="s">
        <v>2218</v>
      </c>
      <c r="C47" s="247" t="s">
        <v>2219</v>
      </c>
      <c r="D47" s="247" t="s">
        <v>2220</v>
      </c>
      <c r="E47" s="306" t="s">
        <v>90</v>
      </c>
      <c r="F47" s="307" t="s">
        <v>20</v>
      </c>
      <c r="G47" s="308" t="s">
        <v>2222</v>
      </c>
      <c r="H47" s="251" t="s">
        <v>2223</v>
      </c>
      <c r="I47" s="252" t="s">
        <v>90</v>
      </c>
      <c r="J47" s="252" t="s">
        <v>20</v>
      </c>
      <c r="K47" s="309" t="s">
        <v>2222</v>
      </c>
      <c r="L47" s="253" t="s">
        <v>2224</v>
      </c>
      <c r="M47" s="254" t="s">
        <v>2225</v>
      </c>
      <c r="N47" s="255" t="s">
        <v>2226</v>
      </c>
      <c r="O47" s="255" t="s">
        <v>2227</v>
      </c>
      <c r="P47" s="255" t="s">
        <v>2223</v>
      </c>
      <c r="Q47" s="256" t="s">
        <v>2228</v>
      </c>
      <c r="R47" s="257" t="s">
        <v>2229</v>
      </c>
      <c r="S47" s="257" t="s">
        <v>2230</v>
      </c>
      <c r="T47" s="255" t="s">
        <v>2231</v>
      </c>
    </row>
    <row r="48" ht="15.75" customHeight="1">
      <c r="A48" s="258" t="s">
        <v>2242</v>
      </c>
      <c r="B48" s="259" t="s">
        <v>30</v>
      </c>
      <c r="C48" s="259">
        <v>8.0</v>
      </c>
      <c r="D48" s="259">
        <v>1.0</v>
      </c>
      <c r="E48" s="310"/>
      <c r="F48" s="311"/>
      <c r="G48" s="262"/>
      <c r="H48" s="263"/>
      <c r="I48" s="274"/>
      <c r="J48" s="263"/>
      <c r="K48" s="263"/>
      <c r="L48" s="266"/>
      <c r="M48" s="267">
        <f t="shared" ref="M48:M51" si="23">( (H48-L48) / $B$1)</f>
        <v>0</v>
      </c>
      <c r="N48" s="268"/>
      <c r="O48" s="269"/>
      <c r="P48" s="269"/>
      <c r="Q48" s="297">
        <v>8500000.0</v>
      </c>
      <c r="R48" s="271"/>
      <c r="S48" s="271"/>
      <c r="T48" s="272">
        <f>(60/100)*P48 + ( (5/100)*Q48 ) + ( (10/100)*R48 ) + ( (5/100)*S48 )</f>
        <v>425000</v>
      </c>
    </row>
    <row r="49" ht="15.75" customHeight="1">
      <c r="A49" s="273"/>
      <c r="B49" s="259" t="s">
        <v>31</v>
      </c>
      <c r="C49" s="259">
        <v>2.0</v>
      </c>
      <c r="D49" s="259">
        <v>1.0</v>
      </c>
      <c r="E49" s="310">
        <v>1.0</v>
      </c>
      <c r="F49" s="311"/>
      <c r="G49" s="262">
        <v>99000.0</v>
      </c>
      <c r="H49" s="263">
        <v>1188000.0</v>
      </c>
      <c r="I49" s="274">
        <v>1.0</v>
      </c>
      <c r="J49" s="263"/>
      <c r="K49" s="263">
        <v>99000.0</v>
      </c>
      <c r="L49" s="271"/>
      <c r="M49" s="267">
        <f t="shared" si="23"/>
        <v>0.1188</v>
      </c>
      <c r="N49" s="269"/>
      <c r="O49" s="269"/>
      <c r="P49" s="269"/>
      <c r="Q49" s="270"/>
      <c r="R49" s="271"/>
      <c r="S49" s="271"/>
      <c r="T49" s="272">
        <v>0.0</v>
      </c>
    </row>
    <row r="50" ht="15.75" customHeight="1">
      <c r="A50" s="273"/>
      <c r="B50" s="259" t="s">
        <v>32</v>
      </c>
      <c r="C50" s="259"/>
      <c r="D50" s="259"/>
      <c r="E50" s="310"/>
      <c r="F50" s="311">
        <v>3.0</v>
      </c>
      <c r="G50" s="262">
        <v>1.288E7</v>
      </c>
      <c r="H50" s="263">
        <v>1.288E7</v>
      </c>
      <c r="I50" s="275">
        <v>3.0</v>
      </c>
      <c r="J50" s="263"/>
      <c r="K50" s="263">
        <v>2030000.0</v>
      </c>
      <c r="L50" s="265"/>
      <c r="M50" s="267">
        <f t="shared" si="23"/>
        <v>1.288</v>
      </c>
      <c r="N50" s="269"/>
      <c r="O50" s="269"/>
      <c r="P50" s="269"/>
      <c r="Q50" s="270"/>
      <c r="R50" s="271"/>
      <c r="S50" s="271"/>
      <c r="T50" s="272">
        <v>0.0</v>
      </c>
    </row>
    <row r="51" ht="15.75" customHeight="1">
      <c r="A51" s="273"/>
      <c r="B51" s="259" t="s">
        <v>33</v>
      </c>
      <c r="C51" s="259"/>
      <c r="D51" s="276"/>
      <c r="E51" s="310"/>
      <c r="F51" s="311">
        <v>1.0</v>
      </c>
      <c r="G51" s="277">
        <v>2540000.0</v>
      </c>
      <c r="H51" s="277">
        <v>2540000.0</v>
      </c>
      <c r="I51" s="275">
        <v>1.0</v>
      </c>
      <c r="J51" s="263"/>
      <c r="K51" s="263">
        <v>49000.0</v>
      </c>
      <c r="L51" s="263"/>
      <c r="M51" s="267">
        <f t="shared" si="23"/>
        <v>0.254</v>
      </c>
      <c r="N51" s="264"/>
      <c r="O51" s="269"/>
      <c r="P51" s="269"/>
      <c r="Q51" s="270"/>
      <c r="R51" s="271"/>
      <c r="S51" s="271"/>
      <c r="T51" s="272">
        <v>0.0</v>
      </c>
    </row>
    <row r="52" ht="15.75" customHeight="1">
      <c r="A52" s="279"/>
      <c r="B52" s="280" t="s">
        <v>2223</v>
      </c>
      <c r="C52" s="312">
        <f>sum(C48, C49, C50, C51)</f>
        <v>10</v>
      </c>
      <c r="D52" s="281">
        <f>Sum(D48, D49, D50, D51)</f>
        <v>2</v>
      </c>
      <c r="E52" s="313">
        <v>1.0</v>
      </c>
      <c r="F52" s="314">
        <v>3.0</v>
      </c>
      <c r="G52" s="284">
        <f>sum(G48:G51)</f>
        <v>15519000</v>
      </c>
      <c r="H52" s="285">
        <f>SUM(H48:H51)</f>
        <v>16608000</v>
      </c>
      <c r="I52" s="286"/>
      <c r="J52" s="287"/>
      <c r="K52" s="287">
        <f t="shared" ref="K52:L52" si="24">SUM(K48:K51)</f>
        <v>2178000</v>
      </c>
      <c r="L52" s="285">
        <f t="shared" si="24"/>
        <v>0</v>
      </c>
      <c r="M52" s="288"/>
      <c r="N52" s="289"/>
      <c r="O52" s="289"/>
      <c r="P52" s="289"/>
      <c r="Q52" s="290"/>
      <c r="R52" s="291"/>
      <c r="S52" s="291"/>
      <c r="T52" s="289"/>
    </row>
    <row r="53" ht="15.75" customHeight="1">
      <c r="A53" s="258" t="s">
        <v>2239</v>
      </c>
      <c r="B53" s="259" t="s">
        <v>30</v>
      </c>
      <c r="C53" s="259"/>
      <c r="D53" s="259"/>
      <c r="E53" s="310"/>
      <c r="F53" s="311"/>
      <c r="G53" s="262"/>
      <c r="H53" s="263"/>
      <c r="I53" s="264"/>
      <c r="J53" s="265"/>
      <c r="K53" s="265"/>
      <c r="L53" s="266"/>
      <c r="M53" s="267">
        <f t="shared" ref="M53:M56" si="25">((F53-J53)/$B$2)</f>
        <v>0</v>
      </c>
      <c r="N53" s="295"/>
      <c r="O53" s="272"/>
      <c r="P53" s="272"/>
      <c r="Q53" s="272"/>
      <c r="R53" s="271"/>
      <c r="S53" s="271"/>
    </row>
    <row r="54" ht="15.75" customHeight="1">
      <c r="A54" s="273"/>
      <c r="B54" s="259" t="s">
        <v>31</v>
      </c>
      <c r="C54" s="259"/>
      <c r="D54" s="259"/>
      <c r="E54" s="310"/>
      <c r="F54" s="311"/>
      <c r="G54" s="277"/>
      <c r="H54" s="278"/>
      <c r="I54" s="274"/>
      <c r="J54" s="263"/>
      <c r="K54" s="263"/>
      <c r="L54" s="271"/>
      <c r="M54" s="267">
        <f t="shared" si="25"/>
        <v>0</v>
      </c>
      <c r="N54" s="269"/>
      <c r="O54" s="269"/>
      <c r="P54" s="269"/>
      <c r="Q54" s="269"/>
      <c r="R54" s="271"/>
      <c r="S54" s="271"/>
      <c r="T54" s="272">
        <v>0.0</v>
      </c>
    </row>
    <row r="55" ht="15.75" customHeight="1">
      <c r="A55" s="273"/>
      <c r="B55" s="259" t="s">
        <v>32</v>
      </c>
      <c r="C55" s="259"/>
      <c r="D55" s="259"/>
      <c r="E55" s="310"/>
      <c r="F55" s="311"/>
      <c r="G55" s="262"/>
      <c r="H55" s="263"/>
      <c r="I55" s="275"/>
      <c r="J55" s="263"/>
      <c r="K55" s="263"/>
      <c r="L55" s="265"/>
      <c r="M55" s="267">
        <f t="shared" si="25"/>
        <v>0</v>
      </c>
      <c r="N55" s="269"/>
      <c r="O55" s="269"/>
      <c r="P55" s="269"/>
      <c r="Q55" s="297"/>
      <c r="R55" s="271"/>
      <c r="S55" s="271"/>
      <c r="T55" s="272">
        <v>0.0</v>
      </c>
    </row>
    <row r="56" ht="15.75" customHeight="1">
      <c r="A56" s="273"/>
      <c r="B56" s="259" t="s">
        <v>33</v>
      </c>
      <c r="C56" s="259"/>
      <c r="D56" s="259"/>
      <c r="E56" s="310"/>
      <c r="F56" s="311"/>
      <c r="G56" s="277"/>
      <c r="H56" s="278"/>
      <c r="I56" s="275"/>
      <c r="J56" s="278"/>
      <c r="K56" s="278"/>
      <c r="L56" s="265"/>
      <c r="M56" s="267">
        <f t="shared" si="25"/>
        <v>0</v>
      </c>
      <c r="N56" s="264"/>
      <c r="O56" s="269"/>
      <c r="P56" s="269"/>
      <c r="Q56" s="297"/>
      <c r="R56" s="271"/>
      <c r="S56" s="271"/>
      <c r="T56" s="272">
        <v>0.0</v>
      </c>
    </row>
    <row r="57" ht="15.75" customHeight="1">
      <c r="A57" s="279"/>
      <c r="B57" s="280" t="s">
        <v>2223</v>
      </c>
      <c r="C57" s="281">
        <f t="shared" ref="C57:I57" si="26">SUM(C53:C56)</f>
        <v>0</v>
      </c>
      <c r="D57" s="281">
        <f t="shared" si="26"/>
        <v>0</v>
      </c>
      <c r="E57" s="313">
        <f t="shared" si="26"/>
        <v>0</v>
      </c>
      <c r="F57" s="315">
        <f t="shared" si="26"/>
        <v>0</v>
      </c>
      <c r="G57" s="285">
        <f t="shared" si="26"/>
        <v>0</v>
      </c>
      <c r="H57" s="285">
        <f t="shared" si="26"/>
        <v>0</v>
      </c>
      <c r="I57" s="316">
        <f t="shared" si="26"/>
        <v>0</v>
      </c>
      <c r="J57" s="281"/>
      <c r="K57" s="285">
        <f t="shared" ref="K57:L57" si="27">SUM(K53:K56)</f>
        <v>0</v>
      </c>
      <c r="L57" s="317">
        <f t="shared" si="27"/>
        <v>0</v>
      </c>
      <c r="M57" s="288"/>
      <c r="N57" s="289"/>
      <c r="O57" s="289"/>
      <c r="P57" s="289"/>
      <c r="Q57" s="290"/>
      <c r="R57" s="291"/>
      <c r="S57" s="291"/>
      <c r="T57" s="289"/>
    </row>
    <row r="58" ht="15.75" customHeight="1">
      <c r="A58" s="258" t="s">
        <v>2240</v>
      </c>
      <c r="B58" s="259" t="s">
        <v>30</v>
      </c>
      <c r="C58" s="259"/>
      <c r="D58" s="259"/>
      <c r="E58" s="310"/>
      <c r="F58" s="311"/>
      <c r="G58" s="262"/>
      <c r="H58" s="263"/>
      <c r="I58" s="264"/>
      <c r="J58" s="265"/>
      <c r="K58" s="265"/>
      <c r="L58" s="266"/>
      <c r="M58" s="318">
        <f t="shared" ref="M58:M61" si="28">( (H58-L58) / $B$1)</f>
        <v>0</v>
      </c>
      <c r="N58" s="295"/>
      <c r="O58" s="272"/>
      <c r="P58" s="272"/>
      <c r="Q58" s="297"/>
      <c r="R58" s="271"/>
      <c r="S58" s="271"/>
      <c r="T58" s="272">
        <f>(60/100)*P53 + ( (5/100)*Q58 ) + ( (10/100)*R53 ) + ( (5/100)*S53 )</f>
        <v>0</v>
      </c>
    </row>
    <row r="59" ht="15.75" customHeight="1">
      <c r="A59" s="273"/>
      <c r="B59" s="259" t="s">
        <v>31</v>
      </c>
      <c r="C59" s="259"/>
      <c r="D59" s="259"/>
      <c r="E59" s="310"/>
      <c r="F59" s="311"/>
      <c r="G59" s="277"/>
      <c r="H59" s="278"/>
      <c r="I59" s="274"/>
      <c r="J59" s="263"/>
      <c r="K59" s="263"/>
      <c r="L59" s="271"/>
      <c r="M59" s="318">
        <f t="shared" si="28"/>
        <v>0</v>
      </c>
      <c r="N59" s="269"/>
      <c r="O59" s="269"/>
      <c r="P59" s="269"/>
      <c r="Q59" s="270"/>
      <c r="R59" s="271"/>
      <c r="S59" s="271"/>
      <c r="T59" s="299">
        <f t="shared" ref="T59:T61" si="29">(60/100)*P59 + ( (5/100)*Q59 ) + ( (10/100)*R59 ) + ( (5/100)*S59 )</f>
        <v>0</v>
      </c>
    </row>
    <row r="60" ht="15.75" customHeight="1">
      <c r="A60" s="273"/>
      <c r="B60" s="259" t="s">
        <v>32</v>
      </c>
      <c r="C60" s="259"/>
      <c r="D60" s="259"/>
      <c r="E60" s="310"/>
      <c r="F60" s="311"/>
      <c r="G60" s="262"/>
      <c r="H60" s="263"/>
      <c r="I60" s="275"/>
      <c r="J60" s="263"/>
      <c r="K60" s="263"/>
      <c r="L60" s="265"/>
      <c r="M60" s="318">
        <f t="shared" si="28"/>
        <v>0</v>
      </c>
      <c r="N60" s="269"/>
      <c r="O60" s="269"/>
      <c r="P60" s="269"/>
      <c r="Q60" s="270"/>
      <c r="R60" s="271"/>
      <c r="S60" s="271"/>
      <c r="T60" s="299">
        <f t="shared" si="29"/>
        <v>0</v>
      </c>
    </row>
    <row r="61" ht="15.75" customHeight="1">
      <c r="A61" s="273"/>
      <c r="B61" s="259" t="s">
        <v>33</v>
      </c>
      <c r="C61" s="259"/>
      <c r="D61" s="259"/>
      <c r="E61" s="310"/>
      <c r="F61" s="311"/>
      <c r="G61" s="277"/>
      <c r="H61" s="278"/>
      <c r="I61" s="275"/>
      <c r="J61" s="274"/>
      <c r="K61" s="263"/>
      <c r="L61" s="265"/>
      <c r="M61" s="318">
        <f t="shared" si="28"/>
        <v>0</v>
      </c>
      <c r="N61" s="264"/>
      <c r="O61" s="269"/>
      <c r="P61" s="269"/>
      <c r="Q61" s="270"/>
      <c r="R61" s="300"/>
      <c r="S61" s="271"/>
      <c r="T61" s="299">
        <f t="shared" si="29"/>
        <v>0</v>
      </c>
    </row>
    <row r="62" ht="15.75" customHeight="1">
      <c r="A62" s="279"/>
      <c r="B62" s="280" t="s">
        <v>2223</v>
      </c>
      <c r="C62" s="291"/>
      <c r="D62" s="291"/>
      <c r="E62" s="313"/>
      <c r="F62" s="314"/>
      <c r="G62" s="284">
        <f>SUM(G58:G61)</f>
        <v>0</v>
      </c>
      <c r="H62" s="285"/>
      <c r="I62" s="286"/>
      <c r="J62" s="287"/>
      <c r="K62" s="287">
        <f>SUM(K58:K61)</f>
        <v>0</v>
      </c>
      <c r="L62" s="285"/>
      <c r="M62" s="288"/>
      <c r="N62" s="289"/>
      <c r="O62" s="289"/>
      <c r="P62" s="289"/>
      <c r="Q62" s="290"/>
      <c r="R62" s="291"/>
      <c r="S62" s="291"/>
      <c r="T62" s="289"/>
    </row>
    <row r="63" ht="15.75" customHeight="1">
      <c r="A63" s="258" t="s">
        <v>2241</v>
      </c>
      <c r="B63" s="259" t="s">
        <v>30</v>
      </c>
      <c r="C63" s="276"/>
      <c r="D63" s="276"/>
      <c r="E63" s="310"/>
      <c r="F63" s="311"/>
      <c r="G63" s="277"/>
      <c r="H63" s="278"/>
      <c r="I63" s="274"/>
      <c r="J63" s="265"/>
      <c r="K63" s="263"/>
      <c r="L63" s="266"/>
      <c r="M63" s="318">
        <f t="shared" ref="M63:M66" si="30">( (F63-J63) / $B$2)</f>
        <v>0</v>
      </c>
      <c r="N63" s="295"/>
      <c r="O63" s="272"/>
      <c r="P63" s="272"/>
      <c r="Q63" s="270"/>
      <c r="R63" s="271"/>
      <c r="S63" s="271"/>
      <c r="T63" s="299">
        <f t="shared" ref="T63:T66" si="31">(60/100)*P63 + ( (5/100)*Q63 ) + ( (10/100)*R63 ) + ( (5/100)*S63 )</f>
        <v>0</v>
      </c>
    </row>
    <row r="64" ht="15.75" customHeight="1">
      <c r="A64" s="273"/>
      <c r="B64" s="259" t="s">
        <v>31</v>
      </c>
      <c r="C64" s="259"/>
      <c r="D64" s="259"/>
      <c r="E64" s="310"/>
      <c r="F64" s="311"/>
      <c r="G64" s="277"/>
      <c r="H64" s="278"/>
      <c r="I64" s="274"/>
      <c r="J64" s="278"/>
      <c r="K64" s="278"/>
      <c r="L64" s="271"/>
      <c r="M64" s="318">
        <f t="shared" si="30"/>
        <v>0</v>
      </c>
      <c r="N64" s="269"/>
      <c r="O64" s="269"/>
      <c r="P64" s="269"/>
      <c r="Q64" s="270"/>
      <c r="R64" s="271"/>
      <c r="S64" s="271"/>
      <c r="T64" s="299">
        <f t="shared" si="31"/>
        <v>0</v>
      </c>
    </row>
    <row r="65" ht="15.75" customHeight="1">
      <c r="A65" s="273"/>
      <c r="B65" s="259" t="s">
        <v>32</v>
      </c>
      <c r="C65" s="276"/>
      <c r="D65" s="276"/>
      <c r="E65" s="310"/>
      <c r="F65" s="311"/>
      <c r="G65" s="277"/>
      <c r="H65" s="278"/>
      <c r="I65" s="296"/>
      <c r="J65" s="265"/>
      <c r="K65" s="265"/>
      <c r="L65" s="265"/>
      <c r="M65" s="318">
        <f t="shared" si="30"/>
        <v>0</v>
      </c>
      <c r="N65" s="269"/>
      <c r="O65" s="269"/>
      <c r="P65" s="269"/>
      <c r="Q65" s="297"/>
      <c r="R65" s="301"/>
      <c r="S65" s="319"/>
      <c r="T65" s="299">
        <f t="shared" si="31"/>
        <v>0</v>
      </c>
    </row>
    <row r="66" ht="15.75" customHeight="1">
      <c r="A66" s="273"/>
      <c r="B66" s="259" t="s">
        <v>33</v>
      </c>
      <c r="C66" s="276"/>
      <c r="D66" s="276"/>
      <c r="E66" s="310"/>
      <c r="F66" s="311"/>
      <c r="G66" s="277"/>
      <c r="H66" s="278"/>
      <c r="I66" s="275"/>
      <c r="J66" s="274"/>
      <c r="K66" s="263"/>
      <c r="L66" s="265"/>
      <c r="M66" s="318">
        <f t="shared" si="30"/>
        <v>0</v>
      </c>
      <c r="N66" s="274"/>
      <c r="O66" s="272"/>
      <c r="P66" s="272"/>
      <c r="Q66" s="302"/>
      <c r="R66" s="303"/>
      <c r="S66" s="271"/>
      <c r="T66" s="299">
        <f t="shared" si="31"/>
        <v>0</v>
      </c>
    </row>
    <row r="67" ht="15.75" customHeight="1">
      <c r="A67" s="279"/>
      <c r="B67" s="280" t="s">
        <v>2223</v>
      </c>
      <c r="C67" s="281"/>
      <c r="D67" s="281"/>
      <c r="E67" s="313">
        <f t="shared" ref="E67:I67" si="32">SUM(E63:E66)</f>
        <v>0</v>
      </c>
      <c r="F67" s="315">
        <f t="shared" si="32"/>
        <v>0</v>
      </c>
      <c r="G67" s="304">
        <f t="shared" si="32"/>
        <v>0</v>
      </c>
      <c r="H67" s="304">
        <f t="shared" si="32"/>
        <v>0</v>
      </c>
      <c r="I67" s="313">
        <f t="shared" si="32"/>
        <v>0</v>
      </c>
      <c r="J67" s="285"/>
      <c r="K67" s="287">
        <f>SUM(K63:K66)</f>
        <v>0</v>
      </c>
      <c r="L67" s="285"/>
      <c r="M67" s="288"/>
      <c r="N67" s="289"/>
      <c r="O67" s="289"/>
      <c r="P67" s="289"/>
      <c r="Q67" s="305"/>
      <c r="R67" s="291"/>
      <c r="S67" s="291"/>
      <c r="T67" s="291"/>
    </row>
    <row r="68" ht="15.75" customHeight="1">
      <c r="F68" s="241"/>
      <c r="G68" s="66"/>
      <c r="H68" s="66"/>
      <c r="I68" s="53"/>
      <c r="J68" s="66"/>
      <c r="K68" s="66"/>
      <c r="Q68" s="244"/>
    </row>
    <row r="69" ht="15.75" customHeight="1">
      <c r="F69" s="241"/>
      <c r="G69" s="66"/>
      <c r="H69" s="66"/>
      <c r="I69" s="53"/>
      <c r="J69" s="66"/>
      <c r="K69" s="66"/>
      <c r="Q69" s="244"/>
    </row>
    <row r="70" ht="15.75" customHeight="1">
      <c r="F70" s="241"/>
      <c r="G70" s="66"/>
      <c r="H70" s="66"/>
      <c r="I70" s="53"/>
      <c r="J70" s="66"/>
      <c r="K70" s="66"/>
      <c r="Q70" s="244"/>
    </row>
    <row r="71" ht="15.75" customHeight="1">
      <c r="F71" s="241"/>
      <c r="G71" s="66"/>
      <c r="H71" s="66"/>
      <c r="I71" s="53"/>
      <c r="J71" s="66"/>
      <c r="K71" s="66"/>
      <c r="Q71" s="244"/>
    </row>
    <row r="72" ht="15.75" customHeight="1">
      <c r="F72" s="241"/>
      <c r="G72" s="66"/>
      <c r="H72" s="66"/>
      <c r="I72" s="53"/>
      <c r="J72" s="66"/>
      <c r="K72" s="66"/>
      <c r="Q72" s="244"/>
    </row>
    <row r="73" ht="15.75" customHeight="1">
      <c r="F73" s="241"/>
      <c r="G73" s="66"/>
      <c r="H73" s="66"/>
      <c r="I73" s="53"/>
      <c r="J73" s="66"/>
      <c r="K73" s="66"/>
      <c r="Q73" s="244"/>
    </row>
    <row r="74" ht="15.75" customHeight="1">
      <c r="F74" s="241"/>
      <c r="G74" s="66"/>
      <c r="H74" s="66"/>
      <c r="I74" s="53"/>
      <c r="J74" s="66"/>
      <c r="K74" s="66"/>
      <c r="Q74" s="244"/>
    </row>
    <row r="75" ht="15.75" customHeight="1">
      <c r="F75" s="241"/>
      <c r="G75" s="66"/>
      <c r="H75" s="66"/>
      <c r="I75" s="53"/>
      <c r="J75" s="66"/>
      <c r="K75" s="66"/>
      <c r="Q75" s="244"/>
    </row>
    <row r="76" ht="15.75" customHeight="1">
      <c r="F76" s="241"/>
      <c r="G76" s="66"/>
      <c r="H76" s="66"/>
      <c r="I76" s="53"/>
      <c r="J76" s="66"/>
      <c r="K76" s="66"/>
      <c r="Q76" s="244"/>
    </row>
    <row r="77" ht="15.75" customHeight="1">
      <c r="F77" s="241"/>
      <c r="G77" s="66"/>
      <c r="H77" s="66"/>
      <c r="I77" s="53"/>
      <c r="J77" s="66"/>
      <c r="K77" s="66"/>
      <c r="Q77" s="244"/>
    </row>
    <row r="78" ht="15.75" customHeight="1">
      <c r="F78" s="241"/>
      <c r="G78" s="66"/>
      <c r="H78" s="66"/>
      <c r="I78" s="53"/>
      <c r="J78" s="66"/>
      <c r="K78" s="66"/>
      <c r="Q78" s="244"/>
    </row>
    <row r="79" ht="15.75" customHeight="1">
      <c r="F79" s="241"/>
      <c r="G79" s="66"/>
      <c r="H79" s="66"/>
      <c r="I79" s="53"/>
      <c r="J79" s="66"/>
      <c r="K79" s="66"/>
      <c r="Q79" s="244"/>
    </row>
    <row r="80" ht="15.75" customHeight="1">
      <c r="F80" s="241"/>
      <c r="G80" s="66"/>
      <c r="H80" s="66"/>
      <c r="I80" s="53"/>
      <c r="J80" s="66"/>
      <c r="K80" s="66"/>
      <c r="Q80" s="244"/>
    </row>
    <row r="81" ht="15.75" customHeight="1">
      <c r="F81" s="241"/>
      <c r="G81" s="66"/>
      <c r="H81" s="66"/>
      <c r="I81" s="53"/>
      <c r="J81" s="66"/>
      <c r="K81" s="66"/>
      <c r="Q81" s="244"/>
    </row>
    <row r="82" ht="15.75" customHeight="1">
      <c r="F82" s="241"/>
      <c r="G82" s="66"/>
      <c r="H82" s="66"/>
      <c r="I82" s="53"/>
      <c r="J82" s="66"/>
      <c r="K82" s="66"/>
      <c r="Q82" s="244"/>
    </row>
    <row r="83" ht="15.75" customHeight="1">
      <c r="F83" s="241"/>
      <c r="G83" s="66"/>
      <c r="H83" s="66"/>
      <c r="I83" s="53"/>
      <c r="J83" s="66"/>
      <c r="K83" s="66"/>
      <c r="Q83" s="244"/>
    </row>
    <row r="84" ht="15.75" customHeight="1">
      <c r="F84" s="241"/>
      <c r="G84" s="66"/>
      <c r="H84" s="66"/>
      <c r="I84" s="53"/>
      <c r="J84" s="66"/>
      <c r="K84" s="66"/>
      <c r="Q84" s="244"/>
    </row>
    <row r="85" ht="15.75" customHeight="1">
      <c r="F85" s="241"/>
      <c r="G85" s="66"/>
      <c r="H85" s="66"/>
      <c r="I85" s="53"/>
      <c r="J85" s="66"/>
      <c r="K85" s="66"/>
      <c r="Q85" s="244"/>
    </row>
    <row r="86" ht="15.75" customHeight="1">
      <c r="F86" s="241"/>
      <c r="G86" s="66"/>
      <c r="H86" s="66"/>
      <c r="I86" s="53"/>
      <c r="J86" s="66"/>
      <c r="K86" s="66"/>
      <c r="Q86" s="244"/>
    </row>
    <row r="87" ht="15.75" customHeight="1">
      <c r="F87" s="241"/>
      <c r="G87" s="66"/>
      <c r="H87" s="66"/>
      <c r="I87" s="53"/>
      <c r="J87" s="66"/>
      <c r="K87" s="66"/>
      <c r="Q87" s="244"/>
    </row>
    <row r="88" ht="15.75" customHeight="1">
      <c r="F88" s="241"/>
      <c r="G88" s="66"/>
      <c r="H88" s="66"/>
      <c r="I88" s="53"/>
      <c r="J88" s="66"/>
      <c r="K88" s="66"/>
      <c r="Q88" s="244"/>
    </row>
    <row r="89" ht="15.75" customHeight="1">
      <c r="F89" s="241"/>
      <c r="G89" s="66"/>
      <c r="H89" s="66"/>
      <c r="I89" s="53"/>
      <c r="J89" s="66"/>
      <c r="K89" s="66"/>
      <c r="Q89" s="244"/>
    </row>
    <row r="90" ht="15.75" customHeight="1">
      <c r="F90" s="241"/>
      <c r="G90" s="66"/>
      <c r="H90" s="66"/>
      <c r="I90" s="53"/>
      <c r="J90" s="66"/>
      <c r="K90" s="66"/>
      <c r="Q90" s="244"/>
    </row>
    <row r="91" ht="15.75" customHeight="1">
      <c r="F91" s="241"/>
      <c r="G91" s="66"/>
      <c r="H91" s="66"/>
      <c r="I91" s="53"/>
      <c r="J91" s="66"/>
      <c r="K91" s="66"/>
      <c r="Q91" s="244"/>
    </row>
    <row r="92" ht="15.75" customHeight="1">
      <c r="F92" s="241"/>
      <c r="G92" s="66"/>
      <c r="H92" s="66"/>
      <c r="I92" s="53"/>
      <c r="J92" s="66"/>
      <c r="K92" s="66"/>
      <c r="Q92" s="244"/>
    </row>
    <row r="93" ht="15.75" customHeight="1">
      <c r="F93" s="241"/>
      <c r="G93" s="66"/>
      <c r="H93" s="66"/>
      <c r="I93" s="53"/>
      <c r="J93" s="66"/>
      <c r="K93" s="66"/>
      <c r="Q93" s="244"/>
    </row>
    <row r="94" ht="15.75" customHeight="1">
      <c r="F94" s="241"/>
      <c r="G94" s="66"/>
      <c r="H94" s="66"/>
      <c r="I94" s="53"/>
      <c r="J94" s="66"/>
      <c r="K94" s="66"/>
      <c r="Q94" s="244"/>
    </row>
    <row r="95" ht="15.75" customHeight="1">
      <c r="F95" s="241"/>
      <c r="G95" s="66"/>
      <c r="H95" s="66"/>
      <c r="I95" s="53"/>
      <c r="J95" s="66"/>
      <c r="K95" s="66"/>
      <c r="Q95" s="244"/>
    </row>
    <row r="96" ht="15.75" customHeight="1">
      <c r="F96" s="241"/>
      <c r="G96" s="66"/>
      <c r="H96" s="66"/>
      <c r="I96" s="53"/>
      <c r="J96" s="66"/>
      <c r="K96" s="66"/>
      <c r="Q96" s="244"/>
    </row>
    <row r="97" ht="15.75" customHeight="1">
      <c r="F97" s="241"/>
      <c r="G97" s="66"/>
      <c r="H97" s="66"/>
      <c r="I97" s="53"/>
      <c r="J97" s="66"/>
      <c r="K97" s="66"/>
      <c r="Q97" s="244"/>
    </row>
    <row r="98" ht="15.75" customHeight="1">
      <c r="F98" s="241"/>
      <c r="G98" s="66"/>
      <c r="H98" s="66"/>
      <c r="I98" s="53"/>
      <c r="J98" s="66"/>
      <c r="K98" s="66"/>
      <c r="Q98" s="244"/>
    </row>
    <row r="99" ht="15.75" customHeight="1">
      <c r="F99" s="241"/>
      <c r="G99" s="66"/>
      <c r="H99" s="66"/>
      <c r="I99" s="53"/>
      <c r="J99" s="66"/>
      <c r="K99" s="66"/>
      <c r="Q99" s="244"/>
    </row>
    <row r="100" ht="15.75" customHeight="1">
      <c r="F100" s="241"/>
      <c r="G100" s="66"/>
      <c r="H100" s="66"/>
      <c r="I100" s="53"/>
      <c r="J100" s="66"/>
      <c r="K100" s="66"/>
      <c r="Q100" s="244"/>
    </row>
    <row r="101" ht="15.75" customHeight="1">
      <c r="F101" s="241"/>
      <c r="G101" s="66"/>
      <c r="H101" s="66"/>
      <c r="I101" s="53"/>
      <c r="J101" s="66"/>
      <c r="K101" s="66"/>
      <c r="Q101" s="244"/>
    </row>
    <row r="102" ht="15.75" customHeight="1">
      <c r="F102" s="241"/>
      <c r="G102" s="66"/>
      <c r="H102" s="66"/>
      <c r="I102" s="53"/>
      <c r="J102" s="66"/>
      <c r="K102" s="66"/>
      <c r="Q102" s="244"/>
    </row>
    <row r="103" ht="15.75" customHeight="1">
      <c r="F103" s="241"/>
      <c r="G103" s="66"/>
      <c r="H103" s="66"/>
      <c r="I103" s="53"/>
      <c r="J103" s="66"/>
      <c r="K103" s="66"/>
      <c r="Q103" s="244"/>
    </row>
    <row r="104" ht="15.75" customHeight="1">
      <c r="F104" s="241"/>
      <c r="G104" s="66"/>
      <c r="H104" s="66"/>
      <c r="I104" s="53"/>
      <c r="J104" s="66"/>
      <c r="K104" s="66"/>
      <c r="Q104" s="244"/>
    </row>
    <row r="105" ht="15.75" customHeight="1">
      <c r="F105" s="241"/>
      <c r="G105" s="66"/>
      <c r="H105" s="66"/>
      <c r="I105" s="53"/>
      <c r="J105" s="66"/>
      <c r="K105" s="66"/>
      <c r="Q105" s="244"/>
    </row>
    <row r="106" ht="15.75" customHeight="1">
      <c r="F106" s="241"/>
      <c r="G106" s="66"/>
      <c r="H106" s="66"/>
      <c r="I106" s="53"/>
      <c r="J106" s="66"/>
      <c r="K106" s="66"/>
      <c r="Q106" s="244"/>
    </row>
    <row r="107" ht="15.75" customHeight="1">
      <c r="F107" s="241"/>
      <c r="G107" s="66"/>
      <c r="H107" s="66"/>
      <c r="I107" s="53"/>
      <c r="J107" s="66"/>
      <c r="K107" s="66"/>
      <c r="Q107" s="244"/>
    </row>
    <row r="108" ht="15.75" customHeight="1">
      <c r="F108" s="241"/>
      <c r="G108" s="66"/>
      <c r="H108" s="66"/>
      <c r="I108" s="53"/>
      <c r="J108" s="66"/>
      <c r="K108" s="66"/>
      <c r="Q108" s="244"/>
    </row>
    <row r="109" ht="15.75" customHeight="1">
      <c r="F109" s="241"/>
      <c r="G109" s="66"/>
      <c r="H109" s="66"/>
      <c r="I109" s="53"/>
      <c r="J109" s="66"/>
      <c r="K109" s="66"/>
      <c r="Q109" s="244"/>
    </row>
    <row r="110" ht="15.75" customHeight="1">
      <c r="F110" s="241"/>
      <c r="G110" s="66"/>
      <c r="H110" s="66"/>
      <c r="I110" s="53"/>
      <c r="J110" s="66"/>
      <c r="K110" s="66"/>
      <c r="Q110" s="244"/>
    </row>
    <row r="111" ht="15.75" customHeight="1">
      <c r="F111" s="241"/>
      <c r="G111" s="66"/>
      <c r="H111" s="66"/>
      <c r="I111" s="53"/>
      <c r="J111" s="66"/>
      <c r="K111" s="66"/>
      <c r="Q111" s="244"/>
    </row>
    <row r="112" ht="15.75" customHeight="1">
      <c r="F112" s="241"/>
      <c r="G112" s="66"/>
      <c r="H112" s="66"/>
      <c r="I112" s="53"/>
      <c r="J112" s="66"/>
      <c r="K112" s="66"/>
      <c r="Q112" s="244"/>
    </row>
    <row r="113" ht="15.75" customHeight="1">
      <c r="F113" s="241"/>
      <c r="G113" s="66"/>
      <c r="H113" s="66"/>
      <c r="I113" s="53"/>
      <c r="J113" s="66"/>
      <c r="K113" s="66"/>
      <c r="Q113" s="244"/>
    </row>
    <row r="114" ht="15.75" customHeight="1">
      <c r="F114" s="241"/>
      <c r="G114" s="66"/>
      <c r="H114" s="66"/>
      <c r="I114" s="53"/>
      <c r="J114" s="66"/>
      <c r="K114" s="66"/>
      <c r="Q114" s="244"/>
    </row>
    <row r="115" ht="15.75" customHeight="1">
      <c r="F115" s="241"/>
      <c r="G115" s="66"/>
      <c r="H115" s="66"/>
      <c r="I115" s="53"/>
      <c r="J115" s="66"/>
      <c r="K115" s="66"/>
      <c r="Q115" s="244"/>
    </row>
    <row r="116" ht="15.75" customHeight="1">
      <c r="F116" s="241"/>
      <c r="G116" s="66"/>
      <c r="H116" s="66"/>
      <c r="I116" s="53"/>
      <c r="J116" s="66"/>
      <c r="K116" s="66"/>
      <c r="Q116" s="244"/>
    </row>
    <row r="117" ht="15.75" customHeight="1">
      <c r="F117" s="241"/>
      <c r="G117" s="66"/>
      <c r="H117" s="66"/>
      <c r="I117" s="53"/>
      <c r="J117" s="66"/>
      <c r="K117" s="66"/>
      <c r="Q117" s="244"/>
    </row>
    <row r="118" ht="15.75" customHeight="1">
      <c r="F118" s="241"/>
      <c r="G118" s="66"/>
      <c r="H118" s="66"/>
      <c r="I118" s="53"/>
      <c r="J118" s="66"/>
      <c r="K118" s="66"/>
      <c r="Q118" s="244"/>
    </row>
    <row r="119" ht="15.75" customHeight="1">
      <c r="F119" s="241"/>
      <c r="G119" s="66"/>
      <c r="H119" s="66"/>
      <c r="I119" s="53"/>
      <c r="J119" s="66"/>
      <c r="K119" s="66"/>
      <c r="Q119" s="244"/>
    </row>
    <row r="120" ht="15.75" customHeight="1">
      <c r="F120" s="241"/>
      <c r="G120" s="66"/>
      <c r="H120" s="66"/>
      <c r="I120" s="53"/>
      <c r="J120" s="66"/>
      <c r="K120" s="66"/>
      <c r="Q120" s="244"/>
    </row>
    <row r="121" ht="15.75" customHeight="1">
      <c r="F121" s="241"/>
      <c r="G121" s="66"/>
      <c r="H121" s="66"/>
      <c r="I121" s="53"/>
      <c r="J121" s="66"/>
      <c r="K121" s="66"/>
      <c r="Q121" s="244"/>
    </row>
    <row r="122" ht="15.75" customHeight="1">
      <c r="F122" s="241"/>
      <c r="G122" s="66"/>
      <c r="H122" s="66"/>
      <c r="I122" s="53"/>
      <c r="J122" s="66"/>
      <c r="K122" s="66"/>
      <c r="Q122" s="244"/>
    </row>
    <row r="123" ht="15.75" customHeight="1">
      <c r="F123" s="241"/>
      <c r="G123" s="66"/>
      <c r="H123" s="66"/>
      <c r="I123" s="53"/>
      <c r="J123" s="66"/>
      <c r="K123" s="66"/>
      <c r="Q123" s="244"/>
    </row>
    <row r="124" ht="15.75" customHeight="1">
      <c r="F124" s="241"/>
      <c r="G124" s="66"/>
      <c r="H124" s="66"/>
      <c r="I124" s="53"/>
      <c r="J124" s="66"/>
      <c r="K124" s="66"/>
      <c r="Q124" s="244"/>
    </row>
    <row r="125" ht="15.75" customHeight="1">
      <c r="F125" s="241"/>
      <c r="G125" s="66"/>
      <c r="H125" s="66"/>
      <c r="I125" s="53"/>
      <c r="J125" s="66"/>
      <c r="K125" s="66"/>
      <c r="Q125" s="244"/>
    </row>
    <row r="126" ht="15.75" customHeight="1">
      <c r="F126" s="241"/>
      <c r="G126" s="66"/>
      <c r="H126" s="66"/>
      <c r="I126" s="53"/>
      <c r="J126" s="66"/>
      <c r="K126" s="66"/>
      <c r="Q126" s="244"/>
    </row>
    <row r="127" ht="15.75" customHeight="1">
      <c r="F127" s="241"/>
      <c r="G127" s="66"/>
      <c r="H127" s="66"/>
      <c r="I127" s="53"/>
      <c r="J127" s="66"/>
      <c r="K127" s="66"/>
      <c r="Q127" s="244"/>
    </row>
    <row r="128" ht="15.75" customHeight="1">
      <c r="F128" s="241"/>
      <c r="G128" s="66"/>
      <c r="H128" s="66"/>
      <c r="I128" s="53"/>
      <c r="J128" s="66"/>
      <c r="K128" s="66"/>
      <c r="Q128" s="244"/>
    </row>
    <row r="129" ht="15.75" customHeight="1">
      <c r="F129" s="241"/>
      <c r="G129" s="66"/>
      <c r="H129" s="66"/>
      <c r="I129" s="53"/>
      <c r="J129" s="66"/>
      <c r="K129" s="66"/>
      <c r="Q129" s="244"/>
    </row>
    <row r="130" ht="15.75" customHeight="1">
      <c r="F130" s="241"/>
      <c r="G130" s="66"/>
      <c r="H130" s="66"/>
      <c r="I130" s="53"/>
      <c r="J130" s="66"/>
      <c r="K130" s="66"/>
      <c r="Q130" s="244"/>
    </row>
    <row r="131" ht="15.75" customHeight="1">
      <c r="F131" s="241"/>
      <c r="G131" s="66"/>
      <c r="H131" s="66"/>
      <c r="I131" s="53"/>
      <c r="J131" s="66"/>
      <c r="K131" s="66"/>
      <c r="Q131" s="244"/>
    </row>
    <row r="132" ht="15.75" customHeight="1">
      <c r="F132" s="241"/>
      <c r="G132" s="66"/>
      <c r="H132" s="66"/>
      <c r="I132" s="53"/>
      <c r="J132" s="66"/>
      <c r="K132" s="66"/>
      <c r="Q132" s="244"/>
    </row>
    <row r="133" ht="15.75" customHeight="1">
      <c r="F133" s="241"/>
      <c r="G133" s="66"/>
      <c r="H133" s="66"/>
      <c r="I133" s="53"/>
      <c r="J133" s="66"/>
      <c r="K133" s="66"/>
      <c r="Q133" s="244"/>
    </row>
    <row r="134" ht="15.75" customHeight="1">
      <c r="F134" s="241"/>
      <c r="G134" s="66"/>
      <c r="H134" s="66"/>
      <c r="I134" s="53"/>
      <c r="J134" s="66"/>
      <c r="K134" s="66"/>
      <c r="Q134" s="244"/>
    </row>
    <row r="135" ht="15.75" customHeight="1">
      <c r="F135" s="241"/>
      <c r="G135" s="66"/>
      <c r="H135" s="66"/>
      <c r="I135" s="53"/>
      <c r="J135" s="66"/>
      <c r="K135" s="66"/>
      <c r="Q135" s="244"/>
    </row>
    <row r="136" ht="15.75" customHeight="1">
      <c r="F136" s="241"/>
      <c r="G136" s="66"/>
      <c r="H136" s="66"/>
      <c r="I136" s="53"/>
      <c r="J136" s="66"/>
      <c r="K136" s="66"/>
      <c r="Q136" s="244"/>
    </row>
    <row r="137" ht="15.75" customHeight="1">
      <c r="F137" s="241"/>
      <c r="G137" s="66"/>
      <c r="H137" s="66"/>
      <c r="I137" s="53"/>
      <c r="J137" s="66"/>
      <c r="K137" s="66"/>
      <c r="Q137" s="244"/>
    </row>
    <row r="138" ht="15.75" customHeight="1">
      <c r="F138" s="241"/>
      <c r="G138" s="66"/>
      <c r="H138" s="66"/>
      <c r="I138" s="53"/>
      <c r="J138" s="66"/>
      <c r="K138" s="66"/>
      <c r="Q138" s="244"/>
    </row>
    <row r="139" ht="15.75" customHeight="1">
      <c r="F139" s="241"/>
      <c r="G139" s="66"/>
      <c r="H139" s="66"/>
      <c r="I139" s="53"/>
      <c r="J139" s="66"/>
      <c r="K139" s="66"/>
      <c r="Q139" s="244"/>
    </row>
    <row r="140" ht="15.75" customHeight="1">
      <c r="F140" s="241"/>
      <c r="G140" s="66"/>
      <c r="H140" s="66"/>
      <c r="I140" s="53"/>
      <c r="J140" s="66"/>
      <c r="K140" s="66"/>
      <c r="Q140" s="244"/>
    </row>
    <row r="141" ht="15.75" customHeight="1">
      <c r="F141" s="241"/>
      <c r="G141" s="66"/>
      <c r="H141" s="66"/>
      <c r="I141" s="53"/>
      <c r="J141" s="66"/>
      <c r="K141" s="66"/>
      <c r="Q141" s="244"/>
    </row>
    <row r="142" ht="15.75" customHeight="1">
      <c r="F142" s="241"/>
      <c r="G142" s="66"/>
      <c r="H142" s="66"/>
      <c r="I142" s="53"/>
      <c r="J142" s="66"/>
      <c r="K142" s="66"/>
      <c r="Q142" s="244"/>
    </row>
    <row r="143" ht="15.75" customHeight="1">
      <c r="F143" s="241"/>
      <c r="G143" s="66"/>
      <c r="H143" s="66"/>
      <c r="I143" s="53"/>
      <c r="J143" s="66"/>
      <c r="K143" s="66"/>
      <c r="Q143" s="244"/>
    </row>
    <row r="144" ht="15.75" customHeight="1">
      <c r="F144" s="241"/>
      <c r="G144" s="66"/>
      <c r="H144" s="66"/>
      <c r="I144" s="53"/>
      <c r="J144" s="66"/>
      <c r="K144" s="66"/>
      <c r="Q144" s="244"/>
    </row>
    <row r="145" ht="15.75" customHeight="1">
      <c r="F145" s="241"/>
      <c r="G145" s="66"/>
      <c r="H145" s="66"/>
      <c r="I145" s="53"/>
      <c r="J145" s="66"/>
      <c r="K145" s="66"/>
      <c r="Q145" s="244"/>
    </row>
    <row r="146" ht="15.75" customHeight="1">
      <c r="F146" s="241"/>
      <c r="G146" s="66"/>
      <c r="H146" s="66"/>
      <c r="I146" s="53"/>
      <c r="J146" s="66"/>
      <c r="K146" s="66"/>
      <c r="Q146" s="244"/>
    </row>
    <row r="147" ht="15.75" customHeight="1">
      <c r="F147" s="241"/>
      <c r="G147" s="66"/>
      <c r="H147" s="66"/>
      <c r="I147" s="53"/>
      <c r="J147" s="66"/>
      <c r="K147" s="66"/>
      <c r="Q147" s="244"/>
    </row>
    <row r="148" ht="15.75" customHeight="1">
      <c r="F148" s="241"/>
      <c r="G148" s="66"/>
      <c r="H148" s="66"/>
      <c r="I148" s="53"/>
      <c r="J148" s="66"/>
      <c r="K148" s="66"/>
      <c r="Q148" s="244"/>
    </row>
    <row r="149" ht="15.75" customHeight="1">
      <c r="F149" s="241"/>
      <c r="G149" s="66"/>
      <c r="H149" s="66"/>
      <c r="I149" s="53"/>
      <c r="J149" s="66"/>
      <c r="K149" s="66"/>
      <c r="Q149" s="244"/>
    </row>
    <row r="150" ht="15.75" customHeight="1">
      <c r="F150" s="241"/>
      <c r="G150" s="66"/>
      <c r="H150" s="66"/>
      <c r="I150" s="53"/>
      <c r="J150" s="66"/>
      <c r="K150" s="66"/>
      <c r="Q150" s="244"/>
    </row>
    <row r="151" ht="15.75" customHeight="1">
      <c r="F151" s="241"/>
      <c r="G151" s="66"/>
      <c r="H151" s="66"/>
      <c r="I151" s="53"/>
      <c r="J151" s="66"/>
      <c r="K151" s="66"/>
      <c r="Q151" s="244"/>
    </row>
    <row r="152" ht="15.75" customHeight="1">
      <c r="F152" s="241"/>
      <c r="G152" s="66"/>
      <c r="H152" s="66"/>
      <c r="I152" s="53"/>
      <c r="J152" s="66"/>
      <c r="K152" s="66"/>
      <c r="Q152" s="244"/>
    </row>
    <row r="153" ht="15.75" customHeight="1">
      <c r="F153" s="241"/>
      <c r="G153" s="66"/>
      <c r="H153" s="66"/>
      <c r="I153" s="53"/>
      <c r="J153" s="66"/>
      <c r="K153" s="66"/>
      <c r="Q153" s="244"/>
    </row>
    <row r="154" ht="15.75" customHeight="1">
      <c r="F154" s="241"/>
      <c r="G154" s="66"/>
      <c r="H154" s="66"/>
      <c r="I154" s="53"/>
      <c r="J154" s="66"/>
      <c r="K154" s="66"/>
      <c r="Q154" s="244"/>
    </row>
    <row r="155" ht="15.75" customHeight="1">
      <c r="F155" s="241"/>
      <c r="G155" s="66"/>
      <c r="H155" s="66"/>
      <c r="I155" s="53"/>
      <c r="J155" s="66"/>
      <c r="K155" s="66"/>
      <c r="Q155" s="244"/>
    </row>
    <row r="156" ht="15.75" customHeight="1">
      <c r="F156" s="241"/>
      <c r="G156" s="66"/>
      <c r="H156" s="66"/>
      <c r="I156" s="53"/>
      <c r="J156" s="66"/>
      <c r="K156" s="66"/>
      <c r="Q156" s="244"/>
    </row>
    <row r="157" ht="15.75" customHeight="1">
      <c r="F157" s="241"/>
      <c r="G157" s="66"/>
      <c r="H157" s="66"/>
      <c r="I157" s="53"/>
      <c r="J157" s="66"/>
      <c r="K157" s="66"/>
      <c r="Q157" s="244"/>
    </row>
    <row r="158" ht="15.75" customHeight="1">
      <c r="F158" s="241"/>
      <c r="G158" s="66"/>
      <c r="H158" s="66"/>
      <c r="I158" s="53"/>
      <c r="J158" s="66"/>
      <c r="K158" s="66"/>
      <c r="Q158" s="244"/>
    </row>
    <row r="159" ht="15.75" customHeight="1">
      <c r="F159" s="241"/>
      <c r="G159" s="66"/>
      <c r="H159" s="66"/>
      <c r="I159" s="53"/>
      <c r="J159" s="66"/>
      <c r="K159" s="66"/>
      <c r="Q159" s="244"/>
    </row>
    <row r="160" ht="15.75" customHeight="1">
      <c r="F160" s="241"/>
      <c r="G160" s="66"/>
      <c r="H160" s="66"/>
      <c r="I160" s="53"/>
      <c r="J160" s="66"/>
      <c r="K160" s="66"/>
      <c r="Q160" s="244"/>
    </row>
    <row r="161" ht="15.75" customHeight="1">
      <c r="F161" s="241"/>
      <c r="G161" s="66"/>
      <c r="H161" s="66"/>
      <c r="I161" s="53"/>
      <c r="J161" s="66"/>
      <c r="K161" s="66"/>
      <c r="Q161" s="244"/>
    </row>
    <row r="162" ht="15.75" customHeight="1">
      <c r="F162" s="241"/>
      <c r="G162" s="66"/>
      <c r="H162" s="66"/>
      <c r="I162" s="53"/>
      <c r="J162" s="66"/>
      <c r="K162" s="66"/>
      <c r="Q162" s="244"/>
    </row>
    <row r="163" ht="15.75" customHeight="1">
      <c r="F163" s="241"/>
      <c r="G163" s="66"/>
      <c r="H163" s="66"/>
      <c r="I163" s="53"/>
      <c r="J163" s="66"/>
      <c r="K163" s="66"/>
      <c r="Q163" s="244"/>
    </row>
    <row r="164" ht="15.75" customHeight="1">
      <c r="F164" s="241"/>
      <c r="G164" s="66"/>
      <c r="H164" s="66"/>
      <c r="I164" s="53"/>
      <c r="J164" s="66"/>
      <c r="K164" s="66"/>
      <c r="Q164" s="244"/>
    </row>
    <row r="165" ht="15.75" customHeight="1">
      <c r="F165" s="241"/>
      <c r="G165" s="66"/>
      <c r="H165" s="66"/>
      <c r="I165" s="53"/>
      <c r="J165" s="66"/>
      <c r="K165" s="66"/>
      <c r="Q165" s="244"/>
    </row>
    <row r="166" ht="15.75" customHeight="1">
      <c r="F166" s="241"/>
      <c r="G166" s="66"/>
      <c r="H166" s="66"/>
      <c r="I166" s="53"/>
      <c r="J166" s="66"/>
      <c r="K166" s="66"/>
      <c r="Q166" s="244"/>
    </row>
    <row r="167" ht="15.75" customHeight="1">
      <c r="F167" s="241"/>
      <c r="G167" s="66"/>
      <c r="H167" s="66"/>
      <c r="I167" s="53"/>
      <c r="J167" s="66"/>
      <c r="K167" s="66"/>
      <c r="Q167" s="244"/>
    </row>
    <row r="168" ht="15.75" customHeight="1">
      <c r="F168" s="241"/>
      <c r="G168" s="66"/>
      <c r="H168" s="66"/>
      <c r="I168" s="53"/>
      <c r="J168" s="66"/>
      <c r="K168" s="66"/>
      <c r="Q168" s="244"/>
    </row>
    <row r="169" ht="15.75" customHeight="1">
      <c r="F169" s="241"/>
      <c r="G169" s="66"/>
      <c r="H169" s="66"/>
      <c r="I169" s="53"/>
      <c r="J169" s="66"/>
      <c r="K169" s="66"/>
      <c r="Q169" s="244"/>
    </row>
    <row r="170" ht="15.75" customHeight="1">
      <c r="F170" s="241"/>
      <c r="G170" s="66"/>
      <c r="H170" s="66"/>
      <c r="I170" s="53"/>
      <c r="J170" s="66"/>
      <c r="K170" s="66"/>
      <c r="Q170" s="244"/>
    </row>
    <row r="171" ht="15.75" customHeight="1">
      <c r="F171" s="241"/>
      <c r="G171" s="66"/>
      <c r="H171" s="66"/>
      <c r="I171" s="53"/>
      <c r="J171" s="66"/>
      <c r="K171" s="66"/>
      <c r="Q171" s="244"/>
    </row>
    <row r="172" ht="15.75" customHeight="1">
      <c r="F172" s="241"/>
      <c r="G172" s="66"/>
      <c r="H172" s="66"/>
      <c r="I172" s="53"/>
      <c r="J172" s="66"/>
      <c r="K172" s="66"/>
      <c r="Q172" s="244"/>
    </row>
    <row r="173" ht="15.75" customHeight="1">
      <c r="F173" s="241"/>
      <c r="G173" s="66"/>
      <c r="H173" s="66"/>
      <c r="I173" s="53"/>
      <c r="J173" s="66"/>
      <c r="K173" s="66"/>
      <c r="Q173" s="244"/>
    </row>
    <row r="174" ht="15.75" customHeight="1">
      <c r="F174" s="241"/>
      <c r="G174" s="66"/>
      <c r="H174" s="66"/>
      <c r="I174" s="53"/>
      <c r="J174" s="66"/>
      <c r="K174" s="66"/>
      <c r="Q174" s="244"/>
    </row>
    <row r="175" ht="15.75" customHeight="1">
      <c r="F175" s="241"/>
      <c r="G175" s="66"/>
      <c r="H175" s="66"/>
      <c r="I175" s="53"/>
      <c r="J175" s="66"/>
      <c r="K175" s="66"/>
      <c r="Q175" s="244"/>
    </row>
    <row r="176" ht="15.75" customHeight="1">
      <c r="F176" s="241"/>
      <c r="G176" s="66"/>
      <c r="H176" s="66"/>
      <c r="I176" s="53"/>
      <c r="J176" s="66"/>
      <c r="K176" s="66"/>
      <c r="Q176" s="244"/>
    </row>
    <row r="177" ht="15.75" customHeight="1">
      <c r="F177" s="241"/>
      <c r="G177" s="66"/>
      <c r="H177" s="66"/>
      <c r="I177" s="53"/>
      <c r="J177" s="66"/>
      <c r="K177" s="66"/>
      <c r="Q177" s="244"/>
    </row>
    <row r="178" ht="15.75" customHeight="1">
      <c r="F178" s="241"/>
      <c r="G178" s="66"/>
      <c r="H178" s="66"/>
      <c r="I178" s="53"/>
      <c r="J178" s="66"/>
      <c r="K178" s="66"/>
      <c r="Q178" s="244"/>
    </row>
    <row r="179" ht="15.75" customHeight="1">
      <c r="F179" s="241"/>
      <c r="G179" s="66"/>
      <c r="H179" s="66"/>
      <c r="I179" s="53"/>
      <c r="J179" s="66"/>
      <c r="K179" s="66"/>
      <c r="Q179" s="244"/>
    </row>
    <row r="180" ht="15.75" customHeight="1">
      <c r="F180" s="241"/>
      <c r="Q180" s="244"/>
    </row>
    <row r="181" ht="15.75" customHeight="1">
      <c r="F181" s="241"/>
      <c r="Q181" s="244"/>
    </row>
    <row r="182" ht="15.75" customHeight="1">
      <c r="F182" s="241"/>
      <c r="Q182" s="244"/>
    </row>
    <row r="183" ht="15.75" customHeight="1">
      <c r="F183" s="241"/>
      <c r="Q183" s="244"/>
    </row>
    <row r="184" ht="15.75" customHeight="1">
      <c r="F184" s="241"/>
      <c r="Q184" s="244"/>
    </row>
    <row r="185" ht="15.75" customHeight="1">
      <c r="F185" s="241"/>
      <c r="Q185" s="244"/>
    </row>
    <row r="186" ht="15.75" customHeight="1">
      <c r="F186" s="241"/>
      <c r="Q186" s="244"/>
    </row>
    <row r="187" ht="15.75" customHeight="1">
      <c r="F187" s="241"/>
      <c r="Q187" s="244"/>
    </row>
    <row r="188" ht="15.75" customHeight="1">
      <c r="F188" s="241"/>
      <c r="Q188" s="244"/>
    </row>
    <row r="189" ht="15.75" customHeight="1">
      <c r="F189" s="241"/>
      <c r="Q189" s="244"/>
    </row>
    <row r="190" ht="15.75" customHeight="1">
      <c r="F190" s="241"/>
      <c r="Q190" s="244"/>
    </row>
    <row r="191" ht="15.75" customHeight="1">
      <c r="F191" s="241"/>
      <c r="Q191" s="244"/>
    </row>
    <row r="192" ht="15.75" customHeight="1">
      <c r="F192" s="241"/>
      <c r="Q192" s="244"/>
    </row>
    <row r="193" ht="15.75" customHeight="1">
      <c r="F193" s="241"/>
      <c r="Q193" s="244"/>
    </row>
    <row r="194" ht="15.75" customHeight="1">
      <c r="F194" s="241"/>
      <c r="Q194" s="244"/>
    </row>
    <row r="195" ht="15.75" customHeight="1">
      <c r="F195" s="241"/>
      <c r="Q195" s="244"/>
    </row>
    <row r="196" ht="15.75" customHeight="1">
      <c r="F196" s="241"/>
      <c r="Q196" s="244"/>
    </row>
    <row r="197" ht="15.75" customHeight="1">
      <c r="F197" s="241"/>
      <c r="Q197" s="244"/>
    </row>
    <row r="198" ht="15.75" customHeight="1">
      <c r="F198" s="241"/>
      <c r="Q198" s="244"/>
    </row>
    <row r="199" ht="15.75" customHeight="1">
      <c r="F199" s="241"/>
      <c r="Q199" s="244"/>
    </row>
    <row r="200" ht="15.75" customHeight="1">
      <c r="F200" s="241"/>
      <c r="Q200" s="244"/>
    </row>
    <row r="201" ht="15.75" customHeight="1">
      <c r="F201" s="241"/>
      <c r="Q201" s="244"/>
    </row>
    <row r="202" ht="15.75" customHeight="1">
      <c r="F202" s="241"/>
      <c r="Q202" s="244"/>
    </row>
    <row r="203" ht="15.75" customHeight="1">
      <c r="F203" s="241"/>
      <c r="Q203" s="244"/>
    </row>
    <row r="204" ht="15.75" customHeight="1">
      <c r="F204" s="241"/>
      <c r="Q204" s="244"/>
    </row>
    <row r="205" ht="15.75" customHeight="1">
      <c r="F205" s="241"/>
      <c r="Q205" s="244"/>
    </row>
    <row r="206" ht="15.75" customHeight="1">
      <c r="F206" s="241"/>
      <c r="Q206" s="244"/>
    </row>
    <row r="207" ht="15.75" customHeight="1">
      <c r="F207" s="241"/>
      <c r="Q207" s="244"/>
    </row>
    <row r="208" ht="15.75" customHeight="1">
      <c r="F208" s="241"/>
      <c r="Q208" s="244"/>
    </row>
    <row r="209" ht="15.75" customHeight="1">
      <c r="F209" s="241"/>
      <c r="Q209" s="244"/>
    </row>
    <row r="210" ht="15.75" customHeight="1">
      <c r="F210" s="241"/>
      <c r="Q210" s="244"/>
    </row>
    <row r="211" ht="15.75" customHeight="1">
      <c r="F211" s="241"/>
      <c r="Q211" s="244"/>
    </row>
    <row r="212" ht="15.75" customHeight="1">
      <c r="F212" s="241"/>
      <c r="Q212" s="244"/>
    </row>
    <row r="213" ht="15.75" customHeight="1">
      <c r="F213" s="241"/>
      <c r="Q213" s="244"/>
    </row>
    <row r="214" ht="15.75" customHeight="1">
      <c r="F214" s="241"/>
      <c r="Q214" s="244"/>
    </row>
    <row r="215" ht="15.75" customHeight="1">
      <c r="F215" s="241"/>
      <c r="Q215" s="244"/>
    </row>
    <row r="216" ht="15.75" customHeight="1">
      <c r="F216" s="241"/>
      <c r="Q216" s="244"/>
    </row>
    <row r="217" ht="15.75" customHeight="1">
      <c r="F217" s="241"/>
      <c r="Q217" s="244"/>
    </row>
    <row r="218" ht="15.75" customHeight="1">
      <c r="F218" s="241"/>
      <c r="Q218" s="244"/>
    </row>
    <row r="219" ht="15.75" customHeight="1">
      <c r="F219" s="241"/>
      <c r="Q219" s="244"/>
    </row>
    <row r="220" ht="15.75" customHeight="1">
      <c r="F220" s="241"/>
      <c r="Q220" s="244"/>
    </row>
    <row r="221" ht="15.75" customHeight="1">
      <c r="F221" s="241"/>
      <c r="Q221" s="244"/>
    </row>
    <row r="222" ht="15.75" customHeight="1">
      <c r="F222" s="241"/>
      <c r="Q222" s="244"/>
    </row>
    <row r="223" ht="15.75" customHeight="1">
      <c r="F223" s="241"/>
      <c r="Q223" s="244"/>
    </row>
    <row r="224" ht="15.75" customHeight="1">
      <c r="F224" s="241"/>
      <c r="Q224" s="244"/>
    </row>
    <row r="225" ht="15.75" customHeight="1">
      <c r="F225" s="241"/>
      <c r="Q225" s="244"/>
    </row>
    <row r="226" ht="15.75" customHeight="1">
      <c r="F226" s="241"/>
      <c r="Q226" s="244"/>
    </row>
    <row r="227" ht="15.75" customHeight="1">
      <c r="F227" s="241"/>
      <c r="Q227" s="244"/>
    </row>
    <row r="228" ht="15.75" customHeight="1">
      <c r="F228" s="241"/>
      <c r="Q228" s="244"/>
    </row>
    <row r="229" ht="15.75" customHeight="1">
      <c r="F229" s="241"/>
      <c r="Q229" s="244"/>
    </row>
    <row r="230" ht="15.75" customHeight="1">
      <c r="F230" s="241"/>
      <c r="Q230" s="244"/>
    </row>
    <row r="231" ht="15.75" customHeight="1">
      <c r="F231" s="241"/>
      <c r="Q231" s="244"/>
    </row>
    <row r="232" ht="15.75" customHeight="1">
      <c r="F232" s="241"/>
      <c r="Q232" s="244"/>
    </row>
    <row r="233" ht="15.75" customHeight="1">
      <c r="F233" s="241"/>
      <c r="Q233" s="244"/>
    </row>
    <row r="234" ht="15.75" customHeight="1">
      <c r="F234" s="241"/>
      <c r="Q234" s="244"/>
    </row>
    <row r="235" ht="15.75" customHeight="1">
      <c r="F235" s="241"/>
      <c r="Q235" s="244"/>
    </row>
    <row r="236" ht="15.75" customHeight="1">
      <c r="F236" s="241"/>
      <c r="Q236" s="244"/>
    </row>
    <row r="237" ht="15.75" customHeight="1">
      <c r="F237" s="241"/>
      <c r="Q237" s="244"/>
    </row>
    <row r="238" ht="15.75" customHeight="1">
      <c r="F238" s="241"/>
      <c r="Q238" s="244"/>
    </row>
    <row r="239" ht="15.75" customHeight="1">
      <c r="F239" s="241"/>
      <c r="Q239" s="244"/>
    </row>
    <row r="240" ht="15.75" customHeight="1">
      <c r="F240" s="241"/>
      <c r="Q240" s="244"/>
    </row>
    <row r="241" ht="15.75" customHeight="1">
      <c r="F241" s="241"/>
      <c r="Q241" s="244"/>
    </row>
    <row r="242" ht="15.75" customHeight="1">
      <c r="F242" s="241"/>
      <c r="Q242" s="244"/>
    </row>
    <row r="243" ht="15.75" customHeight="1">
      <c r="F243" s="241"/>
      <c r="Q243" s="244"/>
    </row>
    <row r="244" ht="15.75" customHeight="1">
      <c r="F244" s="241"/>
      <c r="Q244" s="244"/>
    </row>
    <row r="245" ht="15.75" customHeight="1">
      <c r="F245" s="241"/>
      <c r="Q245" s="244"/>
    </row>
    <row r="246" ht="15.75" customHeight="1">
      <c r="F246" s="241"/>
      <c r="Q246" s="244"/>
    </row>
    <row r="247" ht="15.75" customHeight="1">
      <c r="F247" s="241"/>
      <c r="Q247" s="244"/>
    </row>
    <row r="248" ht="15.75" customHeight="1">
      <c r="F248" s="241"/>
      <c r="Q248" s="244"/>
    </row>
    <row r="249" ht="15.75" customHeight="1">
      <c r="F249" s="241"/>
      <c r="Q249" s="244"/>
    </row>
    <row r="250" ht="15.75" customHeight="1">
      <c r="F250" s="241"/>
      <c r="Q250" s="244"/>
    </row>
    <row r="251" ht="15.75" customHeight="1">
      <c r="F251" s="241"/>
      <c r="Q251" s="244"/>
    </row>
    <row r="252" ht="15.75" customHeight="1">
      <c r="F252" s="241"/>
      <c r="Q252" s="244"/>
    </row>
    <row r="253" ht="15.75" customHeight="1">
      <c r="F253" s="241"/>
      <c r="Q253" s="244"/>
    </row>
    <row r="254" ht="15.75" customHeight="1">
      <c r="F254" s="241"/>
      <c r="Q254" s="244"/>
    </row>
    <row r="255" ht="15.75" customHeight="1">
      <c r="F255" s="241"/>
      <c r="Q255" s="244"/>
    </row>
    <row r="256" ht="15.75" customHeight="1">
      <c r="F256" s="241"/>
      <c r="Q256" s="244"/>
    </row>
    <row r="257" ht="15.75" customHeight="1">
      <c r="F257" s="241"/>
      <c r="Q257" s="244"/>
    </row>
    <row r="258" ht="15.75" customHeight="1">
      <c r="F258" s="241"/>
      <c r="Q258" s="244"/>
    </row>
    <row r="259" ht="15.75" customHeight="1">
      <c r="F259" s="241"/>
      <c r="Q259" s="244"/>
    </row>
    <row r="260" ht="15.75" customHeight="1">
      <c r="F260" s="241"/>
      <c r="Q260" s="244"/>
    </row>
    <row r="261" ht="15.75" customHeight="1">
      <c r="F261" s="241"/>
      <c r="Q261" s="244"/>
    </row>
    <row r="262" ht="15.75" customHeight="1">
      <c r="F262" s="241"/>
      <c r="Q262" s="244"/>
    </row>
    <row r="263" ht="15.75" customHeight="1">
      <c r="F263" s="241"/>
      <c r="Q263" s="244"/>
    </row>
    <row r="264" ht="15.75" customHeight="1">
      <c r="F264" s="241"/>
      <c r="Q264" s="244"/>
    </row>
    <row r="265" ht="15.75" customHeight="1">
      <c r="F265" s="241"/>
      <c r="Q265" s="244"/>
    </row>
    <row r="266" ht="15.75" customHeight="1">
      <c r="F266" s="241"/>
      <c r="Q266" s="244"/>
    </row>
    <row r="267" ht="15.75" customHeight="1">
      <c r="F267" s="241"/>
      <c r="Q267" s="244"/>
    </row>
    <row r="268" ht="15.75" customHeight="1">
      <c r="F268" s="241"/>
      <c r="Q268" s="244"/>
    </row>
    <row r="269" ht="15.75" customHeight="1">
      <c r="F269" s="241"/>
      <c r="Q269" s="244"/>
    </row>
    <row r="270" ht="15.75" customHeight="1">
      <c r="F270" s="241"/>
      <c r="Q270" s="244"/>
    </row>
    <row r="271" ht="15.75" customHeight="1">
      <c r="F271" s="241"/>
      <c r="Q271" s="244"/>
    </row>
    <row r="272" ht="15.75" customHeight="1">
      <c r="F272" s="241"/>
      <c r="Q272" s="244"/>
    </row>
    <row r="273" ht="15.75" customHeight="1">
      <c r="F273" s="241"/>
      <c r="Q273" s="244"/>
    </row>
    <row r="274" ht="15.75" customHeight="1">
      <c r="F274" s="241"/>
      <c r="Q274" s="244"/>
    </row>
    <row r="275" ht="15.75" customHeight="1">
      <c r="F275" s="241"/>
      <c r="Q275" s="244"/>
    </row>
    <row r="276" ht="15.75" customHeight="1">
      <c r="F276" s="241"/>
      <c r="Q276" s="244"/>
    </row>
    <row r="277" ht="15.75" customHeight="1">
      <c r="F277" s="241"/>
      <c r="Q277" s="244"/>
    </row>
    <row r="278" ht="15.75" customHeight="1">
      <c r="F278" s="241"/>
      <c r="Q278" s="244"/>
    </row>
    <row r="279" ht="15.75" customHeight="1">
      <c r="F279" s="241"/>
      <c r="Q279" s="244"/>
    </row>
    <row r="280" ht="15.75" customHeight="1">
      <c r="F280" s="241"/>
      <c r="Q280" s="244"/>
    </row>
    <row r="281" ht="15.75" customHeight="1">
      <c r="F281" s="241"/>
      <c r="Q281" s="244"/>
    </row>
    <row r="282" ht="15.75" customHeight="1">
      <c r="F282" s="241"/>
      <c r="Q282" s="244"/>
    </row>
    <row r="283" ht="15.75" customHeight="1">
      <c r="F283" s="241"/>
      <c r="Q283" s="244"/>
    </row>
    <row r="284" ht="15.75" customHeight="1">
      <c r="F284" s="241"/>
      <c r="Q284" s="244"/>
    </row>
    <row r="285" ht="15.75" customHeight="1">
      <c r="F285" s="241"/>
      <c r="Q285" s="244"/>
    </row>
    <row r="286" ht="15.75" customHeight="1">
      <c r="F286" s="241"/>
      <c r="Q286" s="244"/>
    </row>
    <row r="287" ht="15.75" customHeight="1">
      <c r="F287" s="241"/>
      <c r="Q287" s="244"/>
    </row>
    <row r="288" ht="15.75" customHeight="1">
      <c r="F288" s="241"/>
      <c r="Q288" s="244"/>
    </row>
    <row r="289" ht="15.75" customHeight="1">
      <c r="F289" s="241"/>
      <c r="Q289" s="244"/>
    </row>
    <row r="290" ht="15.75" customHeight="1">
      <c r="F290" s="241"/>
      <c r="Q290" s="244"/>
    </row>
    <row r="291" ht="15.75" customHeight="1">
      <c r="F291" s="241"/>
      <c r="Q291" s="244"/>
    </row>
    <row r="292" ht="15.75" customHeight="1">
      <c r="F292" s="241"/>
      <c r="Q292" s="244"/>
    </row>
    <row r="293" ht="15.75" customHeight="1">
      <c r="F293" s="241"/>
      <c r="Q293" s="244"/>
    </row>
    <row r="294" ht="15.75" customHeight="1">
      <c r="F294" s="241"/>
      <c r="Q294" s="244"/>
    </row>
    <row r="295" ht="15.75" customHeight="1">
      <c r="F295" s="241"/>
      <c r="Q295" s="244"/>
    </row>
    <row r="296" ht="15.75" customHeight="1">
      <c r="F296" s="241"/>
      <c r="Q296" s="244"/>
    </row>
    <row r="297" ht="15.75" customHeight="1">
      <c r="F297" s="241"/>
      <c r="Q297" s="244"/>
    </row>
    <row r="298" ht="15.75" customHeight="1">
      <c r="F298" s="241"/>
      <c r="Q298" s="244"/>
    </row>
    <row r="299" ht="15.75" customHeight="1">
      <c r="F299" s="241"/>
      <c r="Q299" s="244"/>
    </row>
    <row r="300" ht="15.75" customHeight="1">
      <c r="F300" s="241"/>
      <c r="Q300" s="244"/>
    </row>
    <row r="301" ht="15.75" customHeight="1">
      <c r="F301" s="241"/>
      <c r="Q301" s="244"/>
    </row>
    <row r="302" ht="15.75" customHeight="1">
      <c r="F302" s="241"/>
      <c r="Q302" s="244"/>
    </row>
    <row r="303" ht="15.75" customHeight="1">
      <c r="F303" s="241"/>
      <c r="Q303" s="244"/>
    </row>
    <row r="304" ht="15.75" customHeight="1">
      <c r="F304" s="241"/>
      <c r="Q304" s="244"/>
    </row>
    <row r="305" ht="15.75" customHeight="1">
      <c r="F305" s="241"/>
      <c r="Q305" s="244"/>
    </row>
    <row r="306" ht="15.75" customHeight="1">
      <c r="F306" s="241"/>
      <c r="Q306" s="244"/>
    </row>
    <row r="307" ht="15.75" customHeight="1">
      <c r="F307" s="241"/>
      <c r="Q307" s="244"/>
    </row>
    <row r="308" ht="15.75" customHeight="1">
      <c r="F308" s="241"/>
      <c r="Q308" s="244"/>
    </row>
    <row r="309" ht="15.75" customHeight="1">
      <c r="F309" s="241"/>
      <c r="Q309" s="244"/>
    </row>
    <row r="310" ht="15.75" customHeight="1">
      <c r="F310" s="241"/>
      <c r="Q310" s="244"/>
    </row>
    <row r="311" ht="15.75" customHeight="1">
      <c r="F311" s="241"/>
      <c r="Q311" s="244"/>
    </row>
    <row r="312" ht="15.75" customHeight="1">
      <c r="F312" s="241"/>
      <c r="Q312" s="244"/>
    </row>
    <row r="313" ht="15.75" customHeight="1">
      <c r="F313" s="241"/>
      <c r="Q313" s="244"/>
    </row>
    <row r="314" ht="15.75" customHeight="1">
      <c r="F314" s="241"/>
      <c r="Q314" s="244"/>
    </row>
    <row r="315" ht="15.75" customHeight="1">
      <c r="F315" s="241"/>
      <c r="Q315" s="244"/>
    </row>
    <row r="316" ht="15.75" customHeight="1">
      <c r="F316" s="241"/>
      <c r="Q316" s="244"/>
    </row>
    <row r="317" ht="15.75" customHeight="1">
      <c r="F317" s="241"/>
      <c r="Q317" s="244"/>
    </row>
    <row r="318" ht="15.75" customHeight="1">
      <c r="F318" s="241"/>
      <c r="Q318" s="244"/>
    </row>
    <row r="319" ht="15.75" customHeight="1">
      <c r="F319" s="241"/>
      <c r="Q319" s="244"/>
    </row>
    <row r="320" ht="15.75" customHeight="1">
      <c r="F320" s="241"/>
      <c r="Q320" s="244"/>
    </row>
    <row r="321" ht="15.75" customHeight="1">
      <c r="F321" s="241"/>
      <c r="Q321" s="244"/>
    </row>
    <row r="322" ht="15.75" customHeight="1">
      <c r="F322" s="241"/>
      <c r="Q322" s="244"/>
    </row>
    <row r="323" ht="15.75" customHeight="1">
      <c r="F323" s="241"/>
      <c r="Q323" s="244"/>
    </row>
    <row r="324" ht="15.75" customHeight="1">
      <c r="F324" s="241"/>
      <c r="Q324" s="244"/>
    </row>
    <row r="325" ht="15.75" customHeight="1">
      <c r="F325" s="241"/>
      <c r="Q325" s="244"/>
    </row>
    <row r="326" ht="15.75" customHeight="1">
      <c r="F326" s="241"/>
      <c r="Q326" s="244"/>
    </row>
    <row r="327" ht="15.75" customHeight="1">
      <c r="F327" s="241"/>
      <c r="Q327" s="244"/>
    </row>
    <row r="328" ht="15.75" customHeight="1">
      <c r="F328" s="241"/>
      <c r="Q328" s="244"/>
    </row>
    <row r="329" ht="15.75" customHeight="1">
      <c r="F329" s="241"/>
      <c r="Q329" s="244"/>
    </row>
    <row r="330" ht="15.75" customHeight="1">
      <c r="F330" s="241"/>
      <c r="Q330" s="244"/>
    </row>
    <row r="331" ht="15.75" customHeight="1">
      <c r="F331" s="241"/>
      <c r="Q331" s="244"/>
    </row>
    <row r="332" ht="15.75" customHeight="1">
      <c r="F332" s="241"/>
      <c r="Q332" s="244"/>
    </row>
    <row r="333" ht="15.75" customHeight="1">
      <c r="F333" s="241"/>
      <c r="Q333" s="244"/>
    </row>
    <row r="334" ht="15.75" customHeight="1">
      <c r="F334" s="241"/>
      <c r="Q334" s="244"/>
    </row>
    <row r="335" ht="15.75" customHeight="1">
      <c r="F335" s="241"/>
      <c r="Q335" s="244"/>
    </row>
    <row r="336" ht="15.75" customHeight="1">
      <c r="F336" s="241"/>
      <c r="Q336" s="244"/>
    </row>
    <row r="337" ht="15.75" customHeight="1">
      <c r="F337" s="241"/>
      <c r="Q337" s="244"/>
    </row>
    <row r="338" ht="15.75" customHeight="1">
      <c r="F338" s="241"/>
      <c r="Q338" s="244"/>
    </row>
    <row r="339" ht="15.75" customHeight="1">
      <c r="F339" s="241"/>
      <c r="Q339" s="244"/>
    </row>
    <row r="340" ht="15.75" customHeight="1">
      <c r="F340" s="241"/>
      <c r="Q340" s="244"/>
    </row>
    <row r="341" ht="15.75" customHeight="1">
      <c r="F341" s="241"/>
      <c r="Q341" s="244"/>
    </row>
    <row r="342" ht="15.75" customHeight="1">
      <c r="F342" s="241"/>
      <c r="Q342" s="244"/>
    </row>
    <row r="343" ht="15.75" customHeight="1">
      <c r="F343" s="241"/>
      <c r="Q343" s="244"/>
    </row>
    <row r="344" ht="15.75" customHeight="1">
      <c r="F344" s="241"/>
      <c r="Q344" s="244"/>
    </row>
    <row r="345" ht="15.75" customHeight="1">
      <c r="F345" s="241"/>
      <c r="Q345" s="244"/>
    </row>
    <row r="346" ht="15.75" customHeight="1">
      <c r="F346" s="241"/>
      <c r="Q346" s="244"/>
    </row>
    <row r="347" ht="15.75" customHeight="1">
      <c r="F347" s="241"/>
      <c r="Q347" s="244"/>
    </row>
    <row r="348" ht="15.75" customHeight="1">
      <c r="F348" s="241"/>
      <c r="Q348" s="244"/>
    </row>
    <row r="349" ht="15.75" customHeight="1">
      <c r="F349" s="241"/>
      <c r="Q349" s="244"/>
    </row>
    <row r="350" ht="15.75" customHeight="1">
      <c r="F350" s="241"/>
      <c r="Q350" s="244"/>
    </row>
    <row r="351" ht="15.75" customHeight="1">
      <c r="F351" s="241"/>
      <c r="Q351" s="244"/>
    </row>
    <row r="352" ht="15.75" customHeight="1">
      <c r="F352" s="241"/>
      <c r="Q352" s="244"/>
    </row>
    <row r="353" ht="15.75" customHeight="1">
      <c r="F353" s="241"/>
      <c r="Q353" s="244"/>
    </row>
    <row r="354" ht="15.75" customHeight="1">
      <c r="F354" s="241"/>
      <c r="Q354" s="244"/>
    </row>
    <row r="355" ht="15.75" customHeight="1">
      <c r="F355" s="241"/>
      <c r="Q355" s="244"/>
    </row>
    <row r="356" ht="15.75" customHeight="1">
      <c r="F356" s="241"/>
      <c r="Q356" s="244"/>
    </row>
    <row r="357" ht="15.75" customHeight="1">
      <c r="F357" s="241"/>
      <c r="Q357" s="244"/>
    </row>
    <row r="358" ht="15.75" customHeight="1">
      <c r="F358" s="241"/>
      <c r="Q358" s="244"/>
    </row>
    <row r="359" ht="15.75" customHeight="1">
      <c r="F359" s="241"/>
      <c r="Q359" s="244"/>
    </row>
    <row r="360" ht="15.75" customHeight="1">
      <c r="F360" s="241"/>
      <c r="Q360" s="244"/>
    </row>
    <row r="361" ht="15.75" customHeight="1">
      <c r="F361" s="241"/>
      <c r="Q361" s="244"/>
    </row>
    <row r="362" ht="15.75" customHeight="1">
      <c r="F362" s="241"/>
      <c r="Q362" s="244"/>
    </row>
    <row r="363" ht="15.75" customHeight="1">
      <c r="F363" s="241"/>
      <c r="Q363" s="244"/>
    </row>
    <row r="364" ht="15.75" customHeight="1">
      <c r="F364" s="241"/>
      <c r="Q364" s="244"/>
    </row>
    <row r="365" ht="15.75" customHeight="1">
      <c r="F365" s="241"/>
      <c r="Q365" s="244"/>
    </row>
    <row r="366" ht="15.75" customHeight="1">
      <c r="F366" s="241"/>
      <c r="Q366" s="244"/>
    </row>
    <row r="367" ht="15.75" customHeight="1">
      <c r="F367" s="241"/>
      <c r="Q367" s="244"/>
    </row>
    <row r="368" ht="15.75" customHeight="1">
      <c r="F368" s="241"/>
      <c r="Q368" s="244"/>
    </row>
    <row r="369" ht="15.75" customHeight="1">
      <c r="F369" s="241"/>
      <c r="Q369" s="244"/>
    </row>
    <row r="370" ht="15.75" customHeight="1">
      <c r="F370" s="241"/>
      <c r="Q370" s="244"/>
    </row>
    <row r="371" ht="15.75" customHeight="1">
      <c r="F371" s="241"/>
      <c r="Q371" s="244"/>
    </row>
    <row r="372" ht="15.75" customHeight="1">
      <c r="F372" s="241"/>
      <c r="Q372" s="244"/>
    </row>
    <row r="373" ht="15.75" customHeight="1">
      <c r="F373" s="241"/>
      <c r="Q373" s="244"/>
    </row>
    <row r="374" ht="15.75" customHeight="1">
      <c r="F374" s="241"/>
      <c r="Q374" s="244"/>
    </row>
    <row r="375" ht="15.75" customHeight="1">
      <c r="F375" s="241"/>
      <c r="Q375" s="244"/>
    </row>
    <row r="376" ht="15.75" customHeight="1">
      <c r="F376" s="241"/>
      <c r="Q376" s="244"/>
    </row>
    <row r="377" ht="15.75" customHeight="1">
      <c r="F377" s="241"/>
      <c r="Q377" s="244"/>
    </row>
    <row r="378" ht="15.75" customHeight="1">
      <c r="F378" s="241"/>
      <c r="Q378" s="244"/>
    </row>
    <row r="379" ht="15.75" customHeight="1">
      <c r="F379" s="241"/>
      <c r="Q379" s="244"/>
    </row>
    <row r="380" ht="15.75" customHeight="1">
      <c r="F380" s="241"/>
      <c r="Q380" s="244"/>
    </row>
    <row r="381" ht="15.75" customHeight="1">
      <c r="F381" s="241"/>
      <c r="Q381" s="244"/>
    </row>
    <row r="382" ht="15.75" customHeight="1">
      <c r="F382" s="241"/>
      <c r="Q382" s="244"/>
    </row>
    <row r="383" ht="15.75" customHeight="1">
      <c r="F383" s="241"/>
      <c r="Q383" s="244"/>
    </row>
    <row r="384" ht="15.75" customHeight="1">
      <c r="F384" s="241"/>
      <c r="Q384" s="244"/>
    </row>
    <row r="385" ht="15.75" customHeight="1">
      <c r="F385" s="241"/>
      <c r="Q385" s="244"/>
    </row>
    <row r="386" ht="15.75" customHeight="1">
      <c r="F386" s="241"/>
      <c r="Q386" s="244"/>
    </row>
    <row r="387" ht="15.75" customHeight="1">
      <c r="F387" s="241"/>
      <c r="Q387" s="244"/>
    </row>
    <row r="388" ht="15.75" customHeight="1">
      <c r="F388" s="241"/>
      <c r="Q388" s="244"/>
    </row>
    <row r="389" ht="15.75" customHeight="1">
      <c r="F389" s="241"/>
      <c r="Q389" s="244"/>
    </row>
    <row r="390" ht="15.75" customHeight="1">
      <c r="F390" s="241"/>
      <c r="Q390" s="244"/>
    </row>
    <row r="391" ht="15.75" customHeight="1">
      <c r="F391" s="241"/>
      <c r="Q391" s="244"/>
    </row>
    <row r="392" ht="15.75" customHeight="1">
      <c r="F392" s="241"/>
      <c r="Q392" s="244"/>
    </row>
    <row r="393" ht="15.75" customHeight="1">
      <c r="F393" s="241"/>
      <c r="Q393" s="244"/>
    </row>
    <row r="394" ht="15.75" customHeight="1">
      <c r="F394" s="241"/>
      <c r="Q394" s="244"/>
    </row>
    <row r="395" ht="15.75" customHeight="1">
      <c r="F395" s="241"/>
      <c r="Q395" s="244"/>
    </row>
    <row r="396" ht="15.75" customHeight="1">
      <c r="F396" s="241"/>
      <c r="Q396" s="244"/>
    </row>
    <row r="397" ht="15.75" customHeight="1">
      <c r="F397" s="241"/>
      <c r="Q397" s="244"/>
    </row>
    <row r="398" ht="15.75" customHeight="1">
      <c r="F398" s="241"/>
      <c r="Q398" s="244"/>
    </row>
    <row r="399" ht="15.75" customHeight="1">
      <c r="F399" s="241"/>
      <c r="Q399" s="244"/>
    </row>
    <row r="400" ht="15.75" customHeight="1">
      <c r="F400" s="241"/>
      <c r="Q400" s="244"/>
    </row>
    <row r="401" ht="15.75" customHeight="1">
      <c r="F401" s="241"/>
      <c r="Q401" s="244"/>
    </row>
    <row r="402" ht="15.75" customHeight="1">
      <c r="F402" s="241"/>
      <c r="Q402" s="244"/>
    </row>
    <row r="403" ht="15.75" customHeight="1">
      <c r="F403" s="241"/>
      <c r="Q403" s="244"/>
    </row>
    <row r="404" ht="15.75" customHeight="1">
      <c r="F404" s="241"/>
      <c r="Q404" s="244"/>
    </row>
    <row r="405" ht="15.75" customHeight="1">
      <c r="F405" s="241"/>
      <c r="Q405" s="244"/>
    </row>
    <row r="406" ht="15.75" customHeight="1">
      <c r="F406" s="241"/>
      <c r="Q406" s="244"/>
    </row>
    <row r="407" ht="15.75" customHeight="1">
      <c r="F407" s="241"/>
      <c r="Q407" s="244"/>
    </row>
    <row r="408" ht="15.75" customHeight="1">
      <c r="F408" s="241"/>
      <c r="Q408" s="244"/>
    </row>
    <row r="409" ht="15.75" customHeight="1">
      <c r="F409" s="241"/>
      <c r="Q409" s="244"/>
    </row>
    <row r="410" ht="15.75" customHeight="1">
      <c r="F410" s="241"/>
      <c r="Q410" s="244"/>
    </row>
    <row r="411" ht="15.75" customHeight="1">
      <c r="F411" s="241"/>
      <c r="Q411" s="244"/>
    </row>
    <row r="412" ht="15.75" customHeight="1">
      <c r="F412" s="241"/>
      <c r="Q412" s="244"/>
    </row>
    <row r="413" ht="15.75" customHeight="1">
      <c r="F413" s="241"/>
      <c r="Q413" s="244"/>
    </row>
    <row r="414" ht="15.75" customHeight="1">
      <c r="F414" s="241"/>
      <c r="Q414" s="244"/>
    </row>
    <row r="415" ht="15.75" customHeight="1">
      <c r="F415" s="241"/>
      <c r="Q415" s="244"/>
    </row>
    <row r="416" ht="15.75" customHeight="1">
      <c r="F416" s="241"/>
      <c r="Q416" s="244"/>
    </row>
    <row r="417" ht="15.75" customHeight="1">
      <c r="F417" s="241"/>
      <c r="Q417" s="244"/>
    </row>
    <row r="418" ht="15.75" customHeight="1">
      <c r="F418" s="241"/>
      <c r="Q418" s="244"/>
    </row>
    <row r="419" ht="15.75" customHeight="1">
      <c r="F419" s="241"/>
      <c r="Q419" s="244"/>
    </row>
    <row r="420" ht="15.75" customHeight="1">
      <c r="F420" s="241"/>
      <c r="Q420" s="244"/>
    </row>
    <row r="421" ht="15.75" customHeight="1">
      <c r="F421" s="241"/>
      <c r="Q421" s="244"/>
    </row>
    <row r="422" ht="15.75" customHeight="1">
      <c r="F422" s="241"/>
      <c r="Q422" s="244"/>
    </row>
    <row r="423" ht="15.75" customHeight="1">
      <c r="F423" s="241"/>
      <c r="Q423" s="244"/>
    </row>
    <row r="424" ht="15.75" customHeight="1">
      <c r="F424" s="241"/>
      <c r="Q424" s="244"/>
    </row>
    <row r="425" ht="15.75" customHeight="1">
      <c r="F425" s="241"/>
      <c r="Q425" s="244"/>
    </row>
    <row r="426" ht="15.75" customHeight="1">
      <c r="F426" s="241"/>
      <c r="Q426" s="244"/>
    </row>
    <row r="427" ht="15.75" customHeight="1">
      <c r="F427" s="241"/>
      <c r="Q427" s="244"/>
    </row>
    <row r="428" ht="15.75" customHeight="1">
      <c r="F428" s="241"/>
      <c r="Q428" s="244"/>
    </row>
    <row r="429" ht="15.75" customHeight="1">
      <c r="F429" s="241"/>
      <c r="Q429" s="244"/>
    </row>
    <row r="430" ht="15.75" customHeight="1">
      <c r="F430" s="241"/>
      <c r="Q430" s="244"/>
    </row>
    <row r="431" ht="15.75" customHeight="1">
      <c r="F431" s="241"/>
      <c r="Q431" s="244"/>
    </row>
    <row r="432" ht="15.75" customHeight="1">
      <c r="F432" s="241"/>
      <c r="Q432" s="244"/>
    </row>
    <row r="433" ht="15.75" customHeight="1">
      <c r="F433" s="241"/>
      <c r="Q433" s="244"/>
    </row>
    <row r="434" ht="15.75" customHeight="1">
      <c r="F434" s="241"/>
      <c r="Q434" s="244"/>
    </row>
    <row r="435" ht="15.75" customHeight="1">
      <c r="F435" s="241"/>
      <c r="Q435" s="244"/>
    </row>
    <row r="436" ht="15.75" customHeight="1">
      <c r="F436" s="241"/>
      <c r="Q436" s="244"/>
    </row>
    <row r="437" ht="15.75" customHeight="1">
      <c r="F437" s="241"/>
      <c r="Q437" s="244"/>
    </row>
    <row r="438" ht="15.75" customHeight="1">
      <c r="F438" s="241"/>
      <c r="Q438" s="244"/>
    </row>
    <row r="439" ht="15.75" customHeight="1">
      <c r="F439" s="241"/>
      <c r="Q439" s="244"/>
    </row>
    <row r="440" ht="15.75" customHeight="1">
      <c r="F440" s="241"/>
      <c r="Q440" s="244"/>
    </row>
    <row r="441" ht="15.75" customHeight="1">
      <c r="F441" s="241"/>
      <c r="Q441" s="244"/>
    </row>
    <row r="442" ht="15.75" customHeight="1">
      <c r="F442" s="241"/>
      <c r="Q442" s="244"/>
    </row>
    <row r="443" ht="15.75" customHeight="1">
      <c r="F443" s="241"/>
      <c r="Q443" s="244"/>
    </row>
    <row r="444" ht="15.75" customHeight="1">
      <c r="F444" s="241"/>
      <c r="Q444" s="244"/>
    </row>
    <row r="445" ht="15.75" customHeight="1">
      <c r="F445" s="241"/>
      <c r="Q445" s="244"/>
    </row>
    <row r="446" ht="15.75" customHeight="1">
      <c r="F446" s="241"/>
      <c r="Q446" s="244"/>
    </row>
    <row r="447" ht="15.75" customHeight="1">
      <c r="F447" s="241"/>
      <c r="Q447" s="244"/>
    </row>
    <row r="448" ht="15.75" customHeight="1">
      <c r="F448" s="241"/>
      <c r="Q448" s="244"/>
    </row>
    <row r="449" ht="15.75" customHeight="1">
      <c r="F449" s="241"/>
      <c r="Q449" s="244"/>
    </row>
    <row r="450" ht="15.75" customHeight="1">
      <c r="F450" s="241"/>
      <c r="Q450" s="244"/>
    </row>
    <row r="451" ht="15.75" customHeight="1">
      <c r="F451" s="241"/>
      <c r="Q451" s="244"/>
    </row>
    <row r="452" ht="15.75" customHeight="1">
      <c r="F452" s="241"/>
      <c r="Q452" s="244"/>
    </row>
    <row r="453" ht="15.75" customHeight="1">
      <c r="F453" s="241"/>
      <c r="Q453" s="244"/>
    </row>
    <row r="454" ht="15.75" customHeight="1">
      <c r="F454" s="241"/>
      <c r="Q454" s="244"/>
    </row>
    <row r="455" ht="15.75" customHeight="1">
      <c r="F455" s="241"/>
      <c r="Q455" s="244"/>
    </row>
    <row r="456" ht="15.75" customHeight="1">
      <c r="F456" s="241"/>
      <c r="Q456" s="244"/>
    </row>
    <row r="457" ht="15.75" customHeight="1">
      <c r="F457" s="241"/>
      <c r="Q457" s="244"/>
    </row>
    <row r="458" ht="15.75" customHeight="1">
      <c r="F458" s="241"/>
      <c r="Q458" s="244"/>
    </row>
    <row r="459" ht="15.75" customHeight="1">
      <c r="F459" s="241"/>
      <c r="Q459" s="244"/>
    </row>
    <row r="460" ht="15.75" customHeight="1">
      <c r="F460" s="241"/>
      <c r="Q460" s="244"/>
    </row>
    <row r="461" ht="15.75" customHeight="1">
      <c r="F461" s="241"/>
      <c r="Q461" s="244"/>
    </row>
    <row r="462" ht="15.75" customHeight="1">
      <c r="F462" s="241"/>
      <c r="Q462" s="244"/>
    </row>
    <row r="463" ht="15.75" customHeight="1">
      <c r="F463" s="241"/>
      <c r="Q463" s="244"/>
    </row>
    <row r="464" ht="15.75" customHeight="1">
      <c r="F464" s="241"/>
      <c r="Q464" s="244"/>
    </row>
    <row r="465" ht="15.75" customHeight="1">
      <c r="F465" s="241"/>
      <c r="Q465" s="244"/>
    </row>
    <row r="466" ht="15.75" customHeight="1">
      <c r="F466" s="241"/>
      <c r="Q466" s="244"/>
    </row>
    <row r="467" ht="15.75" customHeight="1">
      <c r="F467" s="241"/>
      <c r="Q467" s="244"/>
    </row>
    <row r="468" ht="15.75" customHeight="1">
      <c r="F468" s="241"/>
      <c r="Q468" s="244"/>
    </row>
    <row r="469" ht="15.75" customHeight="1">
      <c r="F469" s="241"/>
      <c r="Q469" s="244"/>
    </row>
    <row r="470" ht="15.75" customHeight="1">
      <c r="F470" s="241"/>
      <c r="Q470" s="244"/>
    </row>
    <row r="471" ht="15.75" customHeight="1">
      <c r="F471" s="241"/>
      <c r="Q471" s="244"/>
    </row>
    <row r="472" ht="15.75" customHeight="1">
      <c r="F472" s="241"/>
      <c r="Q472" s="244"/>
    </row>
    <row r="473" ht="15.75" customHeight="1">
      <c r="F473" s="241"/>
      <c r="Q473" s="244"/>
    </row>
    <row r="474" ht="15.75" customHeight="1">
      <c r="F474" s="241"/>
      <c r="Q474" s="244"/>
    </row>
    <row r="475" ht="15.75" customHeight="1">
      <c r="F475" s="241"/>
      <c r="Q475" s="244"/>
    </row>
    <row r="476" ht="15.75" customHeight="1">
      <c r="F476" s="241"/>
      <c r="Q476" s="244"/>
    </row>
    <row r="477" ht="15.75" customHeight="1">
      <c r="F477" s="241"/>
      <c r="Q477" s="244"/>
    </row>
    <row r="478" ht="15.75" customHeight="1">
      <c r="F478" s="241"/>
      <c r="Q478" s="244"/>
    </row>
    <row r="479" ht="15.75" customHeight="1">
      <c r="F479" s="241"/>
      <c r="Q479" s="244"/>
    </row>
    <row r="480" ht="15.75" customHeight="1">
      <c r="F480" s="241"/>
      <c r="Q480" s="244"/>
    </row>
    <row r="481" ht="15.75" customHeight="1">
      <c r="F481" s="241"/>
      <c r="Q481" s="244"/>
    </row>
    <row r="482" ht="15.75" customHeight="1">
      <c r="F482" s="241"/>
      <c r="Q482" s="244"/>
    </row>
    <row r="483" ht="15.75" customHeight="1">
      <c r="F483" s="241"/>
      <c r="Q483" s="244"/>
    </row>
    <row r="484" ht="15.75" customHeight="1">
      <c r="F484" s="241"/>
      <c r="Q484" s="244"/>
    </row>
    <row r="485" ht="15.75" customHeight="1">
      <c r="F485" s="241"/>
      <c r="Q485" s="244"/>
    </row>
    <row r="486" ht="15.75" customHeight="1">
      <c r="F486" s="241"/>
      <c r="Q486" s="244"/>
    </row>
    <row r="487" ht="15.75" customHeight="1">
      <c r="F487" s="241"/>
      <c r="Q487" s="244"/>
    </row>
    <row r="488" ht="15.75" customHeight="1">
      <c r="F488" s="241"/>
      <c r="Q488" s="244"/>
    </row>
    <row r="489" ht="15.75" customHeight="1">
      <c r="F489" s="241"/>
      <c r="Q489" s="244"/>
    </row>
    <row r="490" ht="15.75" customHeight="1">
      <c r="F490" s="241"/>
      <c r="Q490" s="244"/>
    </row>
    <row r="491" ht="15.75" customHeight="1">
      <c r="F491" s="241"/>
      <c r="Q491" s="244"/>
    </row>
    <row r="492" ht="15.75" customHeight="1">
      <c r="F492" s="241"/>
      <c r="Q492" s="244"/>
    </row>
    <row r="493" ht="15.75" customHeight="1">
      <c r="F493" s="241"/>
      <c r="Q493" s="244"/>
    </row>
    <row r="494" ht="15.75" customHeight="1">
      <c r="F494" s="241"/>
      <c r="Q494" s="244"/>
    </row>
    <row r="495" ht="15.75" customHeight="1">
      <c r="F495" s="241"/>
      <c r="Q495" s="244"/>
    </row>
    <row r="496" ht="15.75" customHeight="1">
      <c r="F496" s="241"/>
      <c r="Q496" s="244"/>
    </row>
    <row r="497" ht="15.75" customHeight="1">
      <c r="F497" s="241"/>
      <c r="Q497" s="244"/>
    </row>
    <row r="498" ht="15.75" customHeight="1">
      <c r="F498" s="241"/>
      <c r="Q498" s="244"/>
    </row>
    <row r="499" ht="15.75" customHeight="1">
      <c r="F499" s="241"/>
      <c r="Q499" s="244"/>
    </row>
    <row r="500" ht="15.75" customHeight="1">
      <c r="F500" s="241"/>
      <c r="Q500" s="244"/>
    </row>
    <row r="501" ht="15.75" customHeight="1">
      <c r="F501" s="241"/>
      <c r="Q501" s="244"/>
    </row>
    <row r="502" ht="15.75" customHeight="1">
      <c r="F502" s="241"/>
      <c r="Q502" s="244"/>
    </row>
    <row r="503" ht="15.75" customHeight="1">
      <c r="F503" s="241"/>
      <c r="Q503" s="244"/>
    </row>
    <row r="504" ht="15.75" customHeight="1">
      <c r="F504" s="241"/>
      <c r="Q504" s="244"/>
    </row>
    <row r="505" ht="15.75" customHeight="1">
      <c r="F505" s="241"/>
      <c r="Q505" s="244"/>
    </row>
    <row r="506" ht="15.75" customHeight="1">
      <c r="F506" s="241"/>
      <c r="Q506" s="244"/>
    </row>
    <row r="507" ht="15.75" customHeight="1">
      <c r="F507" s="241"/>
      <c r="Q507" s="244"/>
    </row>
    <row r="508" ht="15.75" customHeight="1">
      <c r="F508" s="241"/>
      <c r="Q508" s="244"/>
    </row>
    <row r="509" ht="15.75" customHeight="1">
      <c r="F509" s="241"/>
      <c r="Q509" s="244"/>
    </row>
    <row r="510" ht="15.75" customHeight="1">
      <c r="F510" s="241"/>
      <c r="Q510" s="244"/>
    </row>
    <row r="511" ht="15.75" customHeight="1">
      <c r="F511" s="241"/>
      <c r="Q511" s="244"/>
    </row>
    <row r="512" ht="15.75" customHeight="1">
      <c r="F512" s="241"/>
      <c r="Q512" s="244"/>
    </row>
    <row r="513" ht="15.75" customHeight="1">
      <c r="F513" s="241"/>
      <c r="Q513" s="244"/>
    </row>
    <row r="514" ht="15.75" customHeight="1">
      <c r="F514" s="241"/>
      <c r="Q514" s="244"/>
    </row>
    <row r="515" ht="15.75" customHeight="1">
      <c r="F515" s="241"/>
      <c r="Q515" s="244"/>
    </row>
    <row r="516" ht="15.75" customHeight="1">
      <c r="F516" s="241"/>
      <c r="Q516" s="244"/>
    </row>
    <row r="517" ht="15.75" customHeight="1">
      <c r="F517" s="241"/>
      <c r="Q517" s="244"/>
    </row>
    <row r="518" ht="15.75" customHeight="1">
      <c r="F518" s="241"/>
      <c r="Q518" s="244"/>
    </row>
    <row r="519" ht="15.75" customHeight="1">
      <c r="F519" s="241"/>
      <c r="Q519" s="244"/>
    </row>
    <row r="520" ht="15.75" customHeight="1">
      <c r="F520" s="241"/>
      <c r="Q520" s="244"/>
    </row>
    <row r="521" ht="15.75" customHeight="1">
      <c r="F521" s="241"/>
      <c r="Q521" s="244"/>
    </row>
    <row r="522" ht="15.75" customHeight="1">
      <c r="F522" s="241"/>
      <c r="Q522" s="244"/>
    </row>
    <row r="523" ht="15.75" customHeight="1">
      <c r="F523" s="241"/>
      <c r="Q523" s="244"/>
    </row>
    <row r="524" ht="15.75" customHeight="1">
      <c r="F524" s="241"/>
      <c r="Q524" s="244"/>
    </row>
    <row r="525" ht="15.75" customHeight="1">
      <c r="F525" s="241"/>
      <c r="Q525" s="244"/>
    </row>
    <row r="526" ht="15.75" customHeight="1">
      <c r="F526" s="241"/>
      <c r="Q526" s="244"/>
    </row>
    <row r="527" ht="15.75" customHeight="1">
      <c r="F527" s="241"/>
      <c r="Q527" s="244"/>
    </row>
    <row r="528" ht="15.75" customHeight="1">
      <c r="F528" s="241"/>
      <c r="Q528" s="244"/>
    </row>
    <row r="529" ht="15.75" customHeight="1">
      <c r="F529" s="241"/>
      <c r="Q529" s="244"/>
    </row>
    <row r="530" ht="15.75" customHeight="1">
      <c r="F530" s="241"/>
      <c r="Q530" s="244"/>
    </row>
    <row r="531" ht="15.75" customHeight="1">
      <c r="F531" s="241"/>
      <c r="Q531" s="244"/>
    </row>
    <row r="532" ht="15.75" customHeight="1">
      <c r="F532" s="241"/>
      <c r="Q532" s="244"/>
    </row>
    <row r="533" ht="15.75" customHeight="1">
      <c r="F533" s="241"/>
      <c r="Q533" s="244"/>
    </row>
    <row r="534" ht="15.75" customHeight="1">
      <c r="F534" s="241"/>
      <c r="Q534" s="244"/>
    </row>
    <row r="535" ht="15.75" customHeight="1">
      <c r="F535" s="241"/>
      <c r="Q535" s="244"/>
    </row>
    <row r="536" ht="15.75" customHeight="1">
      <c r="F536" s="241"/>
      <c r="Q536" s="244"/>
    </row>
    <row r="537" ht="15.75" customHeight="1">
      <c r="F537" s="241"/>
      <c r="Q537" s="244"/>
    </row>
    <row r="538" ht="15.75" customHeight="1">
      <c r="F538" s="241"/>
      <c r="Q538" s="244"/>
    </row>
    <row r="539" ht="15.75" customHeight="1">
      <c r="F539" s="241"/>
      <c r="Q539" s="244"/>
    </row>
    <row r="540" ht="15.75" customHeight="1">
      <c r="F540" s="241"/>
      <c r="Q540" s="244"/>
    </row>
    <row r="541" ht="15.75" customHeight="1">
      <c r="F541" s="241"/>
      <c r="Q541" s="244"/>
    </row>
    <row r="542" ht="15.75" customHeight="1">
      <c r="F542" s="241"/>
      <c r="Q542" s="244"/>
    </row>
    <row r="543" ht="15.75" customHeight="1">
      <c r="F543" s="241"/>
      <c r="Q543" s="244"/>
    </row>
    <row r="544" ht="15.75" customHeight="1">
      <c r="F544" s="241"/>
      <c r="Q544" s="244"/>
    </row>
    <row r="545" ht="15.75" customHeight="1">
      <c r="F545" s="241"/>
      <c r="Q545" s="244"/>
    </row>
    <row r="546" ht="15.75" customHeight="1">
      <c r="F546" s="241"/>
      <c r="Q546" s="244"/>
    </row>
    <row r="547" ht="15.75" customHeight="1">
      <c r="F547" s="241"/>
      <c r="Q547" s="244"/>
    </row>
    <row r="548" ht="15.75" customHeight="1">
      <c r="F548" s="241"/>
      <c r="Q548" s="244"/>
    </row>
    <row r="549" ht="15.75" customHeight="1">
      <c r="F549" s="241"/>
      <c r="Q549" s="244"/>
    </row>
    <row r="550" ht="15.75" customHeight="1">
      <c r="F550" s="241"/>
      <c r="Q550" s="244"/>
    </row>
    <row r="551" ht="15.75" customHeight="1">
      <c r="F551" s="241"/>
      <c r="Q551" s="244"/>
    </row>
    <row r="552" ht="15.75" customHeight="1">
      <c r="F552" s="241"/>
      <c r="Q552" s="244"/>
    </row>
    <row r="553" ht="15.75" customHeight="1">
      <c r="F553" s="241"/>
      <c r="Q553" s="244"/>
    </row>
    <row r="554" ht="15.75" customHeight="1">
      <c r="F554" s="241"/>
      <c r="Q554" s="244"/>
    </row>
    <row r="555" ht="15.75" customHeight="1">
      <c r="F555" s="241"/>
      <c r="Q555" s="244"/>
    </row>
    <row r="556" ht="15.75" customHeight="1">
      <c r="F556" s="241"/>
      <c r="Q556" s="244"/>
    </row>
    <row r="557" ht="15.75" customHeight="1">
      <c r="F557" s="241"/>
      <c r="Q557" s="244"/>
    </row>
    <row r="558" ht="15.75" customHeight="1">
      <c r="F558" s="241"/>
      <c r="Q558" s="244"/>
    </row>
    <row r="559" ht="15.75" customHeight="1">
      <c r="F559" s="241"/>
      <c r="Q559" s="244"/>
    </row>
    <row r="560" ht="15.75" customHeight="1">
      <c r="F560" s="241"/>
      <c r="Q560" s="244"/>
    </row>
    <row r="561" ht="15.75" customHeight="1">
      <c r="F561" s="241"/>
      <c r="Q561" s="244"/>
    </row>
    <row r="562" ht="15.75" customHeight="1">
      <c r="F562" s="241"/>
      <c r="Q562" s="244"/>
    </row>
    <row r="563" ht="15.75" customHeight="1">
      <c r="F563" s="241"/>
      <c r="Q563" s="244"/>
    </row>
    <row r="564" ht="15.75" customHeight="1">
      <c r="F564" s="241"/>
      <c r="Q564" s="244"/>
    </row>
    <row r="565" ht="15.75" customHeight="1">
      <c r="F565" s="241"/>
      <c r="Q565" s="244"/>
    </row>
    <row r="566" ht="15.75" customHeight="1">
      <c r="F566" s="241"/>
      <c r="Q566" s="244"/>
    </row>
    <row r="567" ht="15.75" customHeight="1">
      <c r="F567" s="241"/>
      <c r="Q567" s="244"/>
    </row>
    <row r="568" ht="15.75" customHeight="1">
      <c r="F568" s="241"/>
      <c r="Q568" s="244"/>
    </row>
    <row r="569" ht="15.75" customHeight="1">
      <c r="F569" s="241"/>
      <c r="Q569" s="244"/>
    </row>
    <row r="570" ht="15.75" customHeight="1">
      <c r="F570" s="241"/>
      <c r="Q570" s="244"/>
    </row>
    <row r="571" ht="15.75" customHeight="1">
      <c r="F571" s="241"/>
      <c r="Q571" s="244"/>
    </row>
    <row r="572" ht="15.75" customHeight="1">
      <c r="F572" s="241"/>
      <c r="Q572" s="244"/>
    </row>
    <row r="573" ht="15.75" customHeight="1">
      <c r="F573" s="241"/>
      <c r="Q573" s="244"/>
    </row>
    <row r="574" ht="15.75" customHeight="1">
      <c r="F574" s="241"/>
      <c r="Q574" s="244"/>
    </row>
    <row r="575" ht="15.75" customHeight="1">
      <c r="F575" s="241"/>
      <c r="Q575" s="244"/>
    </row>
    <row r="576" ht="15.75" customHeight="1">
      <c r="F576" s="241"/>
      <c r="Q576" s="244"/>
    </row>
    <row r="577" ht="15.75" customHeight="1">
      <c r="F577" s="241"/>
      <c r="Q577" s="244"/>
    </row>
    <row r="578" ht="15.75" customHeight="1">
      <c r="F578" s="241"/>
      <c r="Q578" s="244"/>
    </row>
    <row r="579" ht="15.75" customHeight="1">
      <c r="F579" s="241"/>
      <c r="Q579" s="244"/>
    </row>
    <row r="580" ht="15.75" customHeight="1">
      <c r="F580" s="241"/>
      <c r="Q580" s="244"/>
    </row>
    <row r="581" ht="15.75" customHeight="1">
      <c r="F581" s="241"/>
      <c r="Q581" s="244"/>
    </row>
    <row r="582" ht="15.75" customHeight="1">
      <c r="F582" s="241"/>
      <c r="Q582" s="244"/>
    </row>
    <row r="583" ht="15.75" customHeight="1">
      <c r="F583" s="241"/>
      <c r="Q583" s="244"/>
    </row>
    <row r="584" ht="15.75" customHeight="1">
      <c r="F584" s="241"/>
      <c r="Q584" s="244"/>
    </row>
    <row r="585" ht="15.75" customHeight="1">
      <c r="F585" s="241"/>
      <c r="Q585" s="244"/>
    </row>
    <row r="586" ht="15.75" customHeight="1">
      <c r="F586" s="241"/>
      <c r="Q586" s="244"/>
    </row>
    <row r="587" ht="15.75" customHeight="1">
      <c r="F587" s="241"/>
      <c r="Q587" s="244"/>
    </row>
    <row r="588" ht="15.75" customHeight="1">
      <c r="F588" s="241"/>
      <c r="Q588" s="244"/>
    </row>
    <row r="589" ht="15.75" customHeight="1">
      <c r="F589" s="241"/>
      <c r="Q589" s="244"/>
    </row>
    <row r="590" ht="15.75" customHeight="1">
      <c r="F590" s="241"/>
      <c r="Q590" s="244"/>
    </row>
    <row r="591" ht="15.75" customHeight="1">
      <c r="F591" s="241"/>
      <c r="Q591" s="244"/>
    </row>
    <row r="592" ht="15.75" customHeight="1">
      <c r="F592" s="241"/>
      <c r="Q592" s="244"/>
    </row>
    <row r="593" ht="15.75" customHeight="1">
      <c r="F593" s="241"/>
      <c r="Q593" s="244"/>
    </row>
    <row r="594" ht="15.75" customHeight="1">
      <c r="F594" s="241"/>
      <c r="Q594" s="244"/>
    </row>
    <row r="595" ht="15.75" customHeight="1">
      <c r="F595" s="241"/>
      <c r="Q595" s="244"/>
    </row>
    <row r="596" ht="15.75" customHeight="1">
      <c r="F596" s="241"/>
      <c r="Q596" s="244"/>
    </row>
    <row r="597" ht="15.75" customHeight="1">
      <c r="F597" s="241"/>
      <c r="Q597" s="244"/>
    </row>
    <row r="598" ht="15.75" customHeight="1">
      <c r="F598" s="241"/>
      <c r="Q598" s="244"/>
    </row>
    <row r="599" ht="15.75" customHeight="1">
      <c r="F599" s="241"/>
      <c r="Q599" s="244"/>
    </row>
    <row r="600" ht="15.75" customHeight="1">
      <c r="F600" s="241"/>
      <c r="Q600" s="244"/>
    </row>
    <row r="601" ht="15.75" customHeight="1">
      <c r="F601" s="241"/>
      <c r="Q601" s="244"/>
    </row>
    <row r="602" ht="15.75" customHeight="1">
      <c r="F602" s="241"/>
      <c r="Q602" s="244"/>
    </row>
    <row r="603" ht="15.75" customHeight="1">
      <c r="F603" s="241"/>
      <c r="Q603" s="244"/>
    </row>
    <row r="604" ht="15.75" customHeight="1">
      <c r="F604" s="241"/>
      <c r="Q604" s="244"/>
    </row>
    <row r="605" ht="15.75" customHeight="1">
      <c r="F605" s="241"/>
      <c r="Q605" s="244"/>
    </row>
    <row r="606" ht="15.75" customHeight="1">
      <c r="F606" s="241"/>
      <c r="Q606" s="244"/>
    </row>
    <row r="607" ht="15.75" customHeight="1">
      <c r="F607" s="241"/>
      <c r="Q607" s="244"/>
    </row>
    <row r="608" ht="15.75" customHeight="1">
      <c r="F608" s="241"/>
      <c r="Q608" s="244"/>
    </row>
    <row r="609" ht="15.75" customHeight="1">
      <c r="F609" s="241"/>
      <c r="Q609" s="244"/>
    </row>
    <row r="610" ht="15.75" customHeight="1">
      <c r="F610" s="241"/>
      <c r="Q610" s="244"/>
    </row>
    <row r="611" ht="15.75" customHeight="1">
      <c r="F611" s="241"/>
      <c r="Q611" s="244"/>
    </row>
    <row r="612" ht="15.75" customHeight="1">
      <c r="F612" s="241"/>
      <c r="Q612" s="244"/>
    </row>
    <row r="613" ht="15.75" customHeight="1">
      <c r="F613" s="241"/>
      <c r="Q613" s="244"/>
    </row>
    <row r="614" ht="15.75" customHeight="1">
      <c r="F614" s="241"/>
      <c r="Q614" s="244"/>
    </row>
    <row r="615" ht="15.75" customHeight="1">
      <c r="F615" s="241"/>
      <c r="Q615" s="244"/>
    </row>
    <row r="616" ht="15.75" customHeight="1">
      <c r="F616" s="241"/>
      <c r="Q616" s="244"/>
    </row>
    <row r="617" ht="15.75" customHeight="1">
      <c r="F617" s="241"/>
      <c r="Q617" s="244"/>
    </row>
    <row r="618" ht="15.75" customHeight="1">
      <c r="F618" s="241"/>
      <c r="Q618" s="244"/>
    </row>
    <row r="619" ht="15.75" customHeight="1">
      <c r="F619" s="241"/>
      <c r="Q619" s="244"/>
    </row>
    <row r="620" ht="15.75" customHeight="1">
      <c r="F620" s="241"/>
      <c r="Q620" s="244"/>
    </row>
    <row r="621" ht="15.75" customHeight="1">
      <c r="F621" s="241"/>
      <c r="Q621" s="244"/>
    </row>
    <row r="622" ht="15.75" customHeight="1">
      <c r="F622" s="241"/>
      <c r="Q622" s="244"/>
    </row>
    <row r="623" ht="15.75" customHeight="1">
      <c r="F623" s="241"/>
      <c r="Q623" s="244"/>
    </row>
    <row r="624" ht="15.75" customHeight="1">
      <c r="F624" s="241"/>
      <c r="Q624" s="244"/>
    </row>
    <row r="625" ht="15.75" customHeight="1">
      <c r="F625" s="241"/>
      <c r="Q625" s="244"/>
    </row>
    <row r="626" ht="15.75" customHeight="1">
      <c r="F626" s="241"/>
      <c r="Q626" s="244"/>
    </row>
    <row r="627" ht="15.75" customHeight="1">
      <c r="F627" s="241"/>
      <c r="Q627" s="244"/>
    </row>
    <row r="628" ht="15.75" customHeight="1">
      <c r="F628" s="241"/>
      <c r="Q628" s="244"/>
    </row>
    <row r="629" ht="15.75" customHeight="1">
      <c r="F629" s="241"/>
      <c r="Q629" s="244"/>
    </row>
    <row r="630" ht="15.75" customHeight="1">
      <c r="F630" s="241"/>
      <c r="Q630" s="244"/>
    </row>
    <row r="631" ht="15.75" customHeight="1">
      <c r="F631" s="241"/>
      <c r="Q631" s="244"/>
    </row>
    <row r="632" ht="15.75" customHeight="1">
      <c r="F632" s="241"/>
      <c r="Q632" s="244"/>
    </row>
    <row r="633" ht="15.75" customHeight="1">
      <c r="F633" s="241"/>
      <c r="Q633" s="244"/>
    </row>
    <row r="634" ht="15.75" customHeight="1">
      <c r="F634" s="241"/>
      <c r="Q634" s="244"/>
    </row>
    <row r="635" ht="15.75" customHeight="1">
      <c r="F635" s="241"/>
      <c r="Q635" s="244"/>
    </row>
    <row r="636" ht="15.75" customHeight="1">
      <c r="F636" s="241"/>
      <c r="Q636" s="244"/>
    </row>
    <row r="637" ht="15.75" customHeight="1">
      <c r="F637" s="241"/>
      <c r="Q637" s="244"/>
    </row>
    <row r="638" ht="15.75" customHeight="1">
      <c r="F638" s="241"/>
      <c r="Q638" s="244"/>
    </row>
    <row r="639" ht="15.75" customHeight="1">
      <c r="F639" s="241"/>
      <c r="Q639" s="244"/>
    </row>
    <row r="640" ht="15.75" customHeight="1">
      <c r="F640" s="241"/>
      <c r="Q640" s="244"/>
    </row>
    <row r="641" ht="15.75" customHeight="1">
      <c r="F641" s="241"/>
      <c r="Q641" s="244"/>
    </row>
    <row r="642" ht="15.75" customHeight="1">
      <c r="F642" s="241"/>
      <c r="Q642" s="244"/>
    </row>
    <row r="643" ht="15.75" customHeight="1">
      <c r="F643" s="241"/>
      <c r="Q643" s="244"/>
    </row>
    <row r="644" ht="15.75" customHeight="1">
      <c r="F644" s="241"/>
      <c r="Q644" s="244"/>
    </row>
    <row r="645" ht="15.75" customHeight="1">
      <c r="F645" s="241"/>
      <c r="Q645" s="244"/>
    </row>
    <row r="646" ht="15.75" customHeight="1">
      <c r="F646" s="241"/>
      <c r="Q646" s="244"/>
    </row>
    <row r="647" ht="15.75" customHeight="1">
      <c r="F647" s="241"/>
      <c r="Q647" s="244"/>
    </row>
    <row r="648" ht="15.75" customHeight="1">
      <c r="F648" s="241"/>
      <c r="Q648" s="244"/>
    </row>
    <row r="649" ht="15.75" customHeight="1">
      <c r="F649" s="241"/>
      <c r="Q649" s="244"/>
    </row>
    <row r="650" ht="15.75" customHeight="1">
      <c r="F650" s="241"/>
      <c r="Q650" s="244"/>
    </row>
    <row r="651" ht="15.75" customHeight="1">
      <c r="F651" s="241"/>
      <c r="Q651" s="244"/>
    </row>
    <row r="652" ht="15.75" customHeight="1">
      <c r="F652" s="241"/>
      <c r="Q652" s="244"/>
    </row>
    <row r="653" ht="15.75" customHeight="1">
      <c r="F653" s="241"/>
      <c r="Q653" s="244"/>
    </row>
    <row r="654" ht="15.75" customHeight="1">
      <c r="F654" s="241"/>
      <c r="Q654" s="244"/>
    </row>
    <row r="655" ht="15.75" customHeight="1">
      <c r="F655" s="241"/>
      <c r="Q655" s="244"/>
    </row>
    <row r="656" ht="15.75" customHeight="1">
      <c r="F656" s="241"/>
      <c r="Q656" s="244"/>
    </row>
    <row r="657" ht="15.75" customHeight="1">
      <c r="F657" s="241"/>
      <c r="Q657" s="244"/>
    </row>
    <row r="658" ht="15.75" customHeight="1">
      <c r="F658" s="241"/>
      <c r="Q658" s="244"/>
    </row>
    <row r="659" ht="15.75" customHeight="1">
      <c r="F659" s="241"/>
      <c r="Q659" s="244"/>
    </row>
    <row r="660" ht="15.75" customHeight="1">
      <c r="F660" s="241"/>
      <c r="Q660" s="244"/>
    </row>
    <row r="661" ht="15.75" customHeight="1">
      <c r="F661" s="241"/>
      <c r="Q661" s="244"/>
    </row>
    <row r="662" ht="15.75" customHeight="1">
      <c r="F662" s="241"/>
      <c r="Q662" s="244"/>
    </row>
    <row r="663" ht="15.75" customHeight="1">
      <c r="F663" s="241"/>
      <c r="Q663" s="244"/>
    </row>
    <row r="664" ht="15.75" customHeight="1">
      <c r="F664" s="241"/>
      <c r="Q664" s="244"/>
    </row>
    <row r="665" ht="15.75" customHeight="1">
      <c r="F665" s="241"/>
      <c r="Q665" s="244"/>
    </row>
    <row r="666" ht="15.75" customHeight="1">
      <c r="F666" s="241"/>
      <c r="Q666" s="244"/>
    </row>
    <row r="667" ht="15.75" customHeight="1">
      <c r="F667" s="241"/>
      <c r="Q667" s="244"/>
    </row>
    <row r="668" ht="15.75" customHeight="1">
      <c r="F668" s="241"/>
      <c r="Q668" s="244"/>
    </row>
    <row r="669" ht="15.75" customHeight="1">
      <c r="F669" s="241"/>
      <c r="Q669" s="244"/>
    </row>
    <row r="670" ht="15.75" customHeight="1">
      <c r="F670" s="241"/>
      <c r="Q670" s="244"/>
    </row>
    <row r="671" ht="15.75" customHeight="1">
      <c r="F671" s="241"/>
      <c r="Q671" s="244"/>
    </row>
    <row r="672" ht="15.75" customHeight="1">
      <c r="F672" s="241"/>
      <c r="Q672" s="244"/>
    </row>
    <row r="673" ht="15.75" customHeight="1">
      <c r="F673" s="241"/>
      <c r="Q673" s="244"/>
    </row>
    <row r="674" ht="15.75" customHeight="1">
      <c r="F674" s="241"/>
      <c r="Q674" s="244"/>
    </row>
    <row r="675" ht="15.75" customHeight="1">
      <c r="F675" s="241"/>
      <c r="Q675" s="244"/>
    </row>
    <row r="676" ht="15.75" customHeight="1">
      <c r="F676" s="241"/>
      <c r="Q676" s="244"/>
    </row>
    <row r="677" ht="15.75" customHeight="1">
      <c r="F677" s="241"/>
      <c r="Q677" s="244"/>
    </row>
    <row r="678" ht="15.75" customHeight="1">
      <c r="F678" s="241"/>
      <c r="Q678" s="244"/>
    </row>
    <row r="679" ht="15.75" customHeight="1">
      <c r="F679" s="241"/>
      <c r="Q679" s="244"/>
    </row>
    <row r="680" ht="15.75" customHeight="1">
      <c r="F680" s="241"/>
      <c r="Q680" s="244"/>
    </row>
    <row r="681" ht="15.75" customHeight="1">
      <c r="F681" s="241"/>
      <c r="Q681" s="244"/>
    </row>
    <row r="682" ht="15.75" customHeight="1">
      <c r="F682" s="241"/>
      <c r="Q682" s="244"/>
    </row>
    <row r="683" ht="15.75" customHeight="1">
      <c r="F683" s="241"/>
      <c r="Q683" s="244"/>
    </row>
    <row r="684" ht="15.75" customHeight="1">
      <c r="F684" s="241"/>
      <c r="Q684" s="244"/>
    </row>
    <row r="685" ht="15.75" customHeight="1">
      <c r="F685" s="241"/>
      <c r="Q685" s="244"/>
    </row>
    <row r="686" ht="15.75" customHeight="1">
      <c r="F686" s="241"/>
      <c r="Q686" s="244"/>
    </row>
    <row r="687" ht="15.75" customHeight="1">
      <c r="F687" s="241"/>
      <c r="Q687" s="244"/>
    </row>
    <row r="688" ht="15.75" customHeight="1">
      <c r="F688" s="241"/>
      <c r="Q688" s="244"/>
    </row>
    <row r="689" ht="15.75" customHeight="1">
      <c r="F689" s="241"/>
      <c r="Q689" s="244"/>
    </row>
    <row r="690" ht="15.75" customHeight="1">
      <c r="F690" s="241"/>
      <c r="Q690" s="244"/>
    </row>
    <row r="691" ht="15.75" customHeight="1">
      <c r="F691" s="241"/>
      <c r="Q691" s="244"/>
    </row>
    <row r="692" ht="15.75" customHeight="1">
      <c r="F692" s="241"/>
      <c r="Q692" s="244"/>
    </row>
    <row r="693" ht="15.75" customHeight="1">
      <c r="F693" s="241"/>
      <c r="Q693" s="244"/>
    </row>
    <row r="694" ht="15.75" customHeight="1">
      <c r="F694" s="241"/>
      <c r="Q694" s="244"/>
    </row>
    <row r="695" ht="15.75" customHeight="1">
      <c r="F695" s="241"/>
      <c r="Q695" s="244"/>
    </row>
    <row r="696" ht="15.75" customHeight="1">
      <c r="F696" s="241"/>
      <c r="Q696" s="244"/>
    </row>
    <row r="697" ht="15.75" customHeight="1">
      <c r="F697" s="241"/>
      <c r="Q697" s="244"/>
    </row>
    <row r="698" ht="15.75" customHeight="1">
      <c r="F698" s="241"/>
      <c r="Q698" s="244"/>
    </row>
    <row r="699" ht="15.75" customHeight="1">
      <c r="F699" s="241"/>
      <c r="Q699" s="244"/>
    </row>
    <row r="700" ht="15.75" customHeight="1">
      <c r="F700" s="241"/>
      <c r="Q700" s="244"/>
    </row>
    <row r="701" ht="15.75" customHeight="1">
      <c r="F701" s="241"/>
      <c r="Q701" s="244"/>
    </row>
    <row r="702" ht="15.75" customHeight="1">
      <c r="F702" s="241"/>
      <c r="Q702" s="244"/>
    </row>
    <row r="703" ht="15.75" customHeight="1">
      <c r="F703" s="241"/>
      <c r="Q703" s="244"/>
    </row>
    <row r="704" ht="15.75" customHeight="1">
      <c r="F704" s="241"/>
      <c r="Q704" s="244"/>
    </row>
    <row r="705" ht="15.75" customHeight="1">
      <c r="F705" s="241"/>
      <c r="Q705" s="244"/>
    </row>
    <row r="706" ht="15.75" customHeight="1">
      <c r="F706" s="241"/>
      <c r="Q706" s="244"/>
    </row>
    <row r="707" ht="15.75" customHeight="1">
      <c r="F707" s="241"/>
      <c r="Q707" s="244"/>
    </row>
    <row r="708" ht="15.75" customHeight="1">
      <c r="F708" s="241"/>
      <c r="Q708" s="244"/>
    </row>
    <row r="709" ht="15.75" customHeight="1">
      <c r="F709" s="241"/>
      <c r="Q709" s="244"/>
    </row>
    <row r="710" ht="15.75" customHeight="1">
      <c r="F710" s="241"/>
      <c r="Q710" s="244"/>
    </row>
    <row r="711" ht="15.75" customHeight="1">
      <c r="F711" s="241"/>
      <c r="Q711" s="244"/>
    </row>
    <row r="712" ht="15.75" customHeight="1">
      <c r="F712" s="241"/>
      <c r="Q712" s="244"/>
    </row>
    <row r="713" ht="15.75" customHeight="1">
      <c r="F713" s="241"/>
      <c r="Q713" s="244"/>
    </row>
    <row r="714" ht="15.75" customHeight="1">
      <c r="F714" s="241"/>
      <c r="Q714" s="244"/>
    </row>
    <row r="715" ht="15.75" customHeight="1">
      <c r="F715" s="241"/>
      <c r="Q715" s="244"/>
    </row>
    <row r="716" ht="15.75" customHeight="1">
      <c r="F716" s="241"/>
      <c r="Q716" s="244"/>
    </row>
    <row r="717" ht="15.75" customHeight="1">
      <c r="F717" s="241"/>
      <c r="Q717" s="244"/>
    </row>
    <row r="718" ht="15.75" customHeight="1">
      <c r="F718" s="241"/>
      <c r="Q718" s="244"/>
    </row>
    <row r="719" ht="15.75" customHeight="1">
      <c r="F719" s="241"/>
      <c r="Q719" s="244"/>
    </row>
    <row r="720" ht="15.75" customHeight="1">
      <c r="F720" s="241"/>
      <c r="Q720" s="244"/>
    </row>
    <row r="721" ht="15.75" customHeight="1">
      <c r="F721" s="241"/>
      <c r="Q721" s="244"/>
    </row>
    <row r="722" ht="15.75" customHeight="1">
      <c r="F722" s="241"/>
      <c r="Q722" s="244"/>
    </row>
    <row r="723" ht="15.75" customHeight="1">
      <c r="F723" s="241"/>
      <c r="Q723" s="244"/>
    </row>
    <row r="724" ht="15.75" customHeight="1">
      <c r="F724" s="241"/>
      <c r="Q724" s="244"/>
    </row>
    <row r="725" ht="15.75" customHeight="1">
      <c r="F725" s="241"/>
      <c r="Q725" s="244"/>
    </row>
    <row r="726" ht="15.75" customHeight="1">
      <c r="F726" s="241"/>
      <c r="Q726" s="244"/>
    </row>
    <row r="727" ht="15.75" customHeight="1">
      <c r="F727" s="241"/>
      <c r="Q727" s="244"/>
    </row>
    <row r="728" ht="15.75" customHeight="1">
      <c r="F728" s="241"/>
      <c r="Q728" s="244"/>
    </row>
    <row r="729" ht="15.75" customHeight="1">
      <c r="F729" s="241"/>
      <c r="Q729" s="244"/>
    </row>
    <row r="730" ht="15.75" customHeight="1">
      <c r="F730" s="241"/>
      <c r="Q730" s="244"/>
    </row>
    <row r="731" ht="15.75" customHeight="1">
      <c r="F731" s="241"/>
      <c r="Q731" s="244"/>
    </row>
    <row r="732" ht="15.75" customHeight="1">
      <c r="F732" s="241"/>
      <c r="Q732" s="244"/>
    </row>
    <row r="733" ht="15.75" customHeight="1">
      <c r="F733" s="241"/>
      <c r="Q733" s="244"/>
    </row>
    <row r="734" ht="15.75" customHeight="1">
      <c r="F734" s="241"/>
      <c r="Q734" s="244"/>
    </row>
    <row r="735" ht="15.75" customHeight="1">
      <c r="F735" s="241"/>
      <c r="Q735" s="244"/>
    </row>
    <row r="736" ht="15.75" customHeight="1">
      <c r="F736" s="241"/>
      <c r="Q736" s="244"/>
    </row>
    <row r="737" ht="15.75" customHeight="1">
      <c r="F737" s="241"/>
      <c r="Q737" s="244"/>
    </row>
    <row r="738" ht="15.75" customHeight="1">
      <c r="F738" s="241"/>
      <c r="Q738" s="244"/>
    </row>
    <row r="739" ht="15.75" customHeight="1">
      <c r="F739" s="241"/>
      <c r="Q739" s="244"/>
    </row>
    <row r="740" ht="15.75" customHeight="1">
      <c r="F740" s="241"/>
      <c r="Q740" s="244"/>
    </row>
    <row r="741" ht="15.75" customHeight="1">
      <c r="F741" s="241"/>
      <c r="Q741" s="244"/>
    </row>
    <row r="742" ht="15.75" customHeight="1">
      <c r="F742" s="241"/>
      <c r="Q742" s="244"/>
    </row>
    <row r="743" ht="15.75" customHeight="1">
      <c r="F743" s="241"/>
      <c r="Q743" s="244"/>
    </row>
    <row r="744" ht="15.75" customHeight="1">
      <c r="F744" s="241"/>
      <c r="Q744" s="244"/>
    </row>
    <row r="745" ht="15.75" customHeight="1">
      <c r="F745" s="241"/>
      <c r="Q745" s="244"/>
    </row>
    <row r="746" ht="15.75" customHeight="1">
      <c r="F746" s="241"/>
      <c r="Q746" s="244"/>
    </row>
    <row r="747" ht="15.75" customHeight="1">
      <c r="F747" s="241"/>
      <c r="Q747" s="244"/>
    </row>
    <row r="748" ht="15.75" customHeight="1">
      <c r="F748" s="241"/>
      <c r="Q748" s="244"/>
    </row>
    <row r="749" ht="15.75" customHeight="1">
      <c r="F749" s="241"/>
      <c r="Q749" s="244"/>
    </row>
    <row r="750" ht="15.75" customHeight="1">
      <c r="F750" s="241"/>
      <c r="Q750" s="244"/>
    </row>
    <row r="751" ht="15.75" customHeight="1">
      <c r="F751" s="241"/>
      <c r="Q751" s="244"/>
    </row>
    <row r="752" ht="15.75" customHeight="1">
      <c r="F752" s="241"/>
      <c r="Q752" s="244"/>
    </row>
    <row r="753" ht="15.75" customHeight="1">
      <c r="F753" s="241"/>
      <c r="Q753" s="244"/>
    </row>
    <row r="754" ht="15.75" customHeight="1">
      <c r="F754" s="241"/>
      <c r="Q754" s="244"/>
    </row>
    <row r="755" ht="15.75" customHeight="1">
      <c r="F755" s="241"/>
      <c r="Q755" s="244"/>
    </row>
    <row r="756" ht="15.75" customHeight="1">
      <c r="F756" s="241"/>
      <c r="Q756" s="244"/>
    </row>
    <row r="757" ht="15.75" customHeight="1">
      <c r="F757" s="241"/>
      <c r="Q757" s="244"/>
    </row>
    <row r="758" ht="15.75" customHeight="1">
      <c r="F758" s="241"/>
      <c r="Q758" s="244"/>
    </row>
    <row r="759" ht="15.75" customHeight="1">
      <c r="F759" s="241"/>
      <c r="Q759" s="244"/>
    </row>
    <row r="760" ht="15.75" customHeight="1">
      <c r="F760" s="241"/>
      <c r="Q760" s="244"/>
    </row>
    <row r="761" ht="15.75" customHeight="1">
      <c r="F761" s="241"/>
      <c r="Q761" s="244"/>
    </row>
    <row r="762" ht="15.75" customHeight="1">
      <c r="F762" s="241"/>
      <c r="Q762" s="244"/>
    </row>
    <row r="763" ht="15.75" customHeight="1">
      <c r="F763" s="241"/>
      <c r="Q763" s="244"/>
    </row>
    <row r="764" ht="15.75" customHeight="1">
      <c r="F764" s="241"/>
      <c r="Q764" s="244"/>
    </row>
    <row r="765" ht="15.75" customHeight="1">
      <c r="F765" s="241"/>
      <c r="Q765" s="244"/>
    </row>
    <row r="766" ht="15.75" customHeight="1">
      <c r="F766" s="241"/>
      <c r="Q766" s="244"/>
    </row>
    <row r="767" ht="15.75" customHeight="1">
      <c r="F767" s="241"/>
      <c r="Q767" s="244"/>
    </row>
    <row r="768" ht="15.75" customHeight="1">
      <c r="F768" s="241"/>
      <c r="Q768" s="244"/>
    </row>
    <row r="769" ht="15.75" customHeight="1">
      <c r="F769" s="241"/>
      <c r="Q769" s="244"/>
    </row>
    <row r="770" ht="15.75" customHeight="1">
      <c r="F770" s="241"/>
      <c r="Q770" s="244"/>
    </row>
    <row r="771" ht="15.75" customHeight="1">
      <c r="F771" s="241"/>
      <c r="Q771" s="244"/>
    </row>
    <row r="772" ht="15.75" customHeight="1">
      <c r="F772" s="241"/>
      <c r="Q772" s="244"/>
    </row>
    <row r="773" ht="15.75" customHeight="1">
      <c r="F773" s="241"/>
      <c r="Q773" s="244"/>
    </row>
    <row r="774" ht="15.75" customHeight="1">
      <c r="F774" s="241"/>
      <c r="Q774" s="244"/>
    </row>
    <row r="775" ht="15.75" customHeight="1">
      <c r="F775" s="241"/>
      <c r="Q775" s="244"/>
    </row>
    <row r="776" ht="15.75" customHeight="1">
      <c r="F776" s="241"/>
      <c r="Q776" s="244"/>
    </row>
    <row r="777" ht="15.75" customHeight="1">
      <c r="F777" s="241"/>
      <c r="Q777" s="244"/>
    </row>
    <row r="778" ht="15.75" customHeight="1">
      <c r="F778" s="241"/>
      <c r="Q778" s="244"/>
    </row>
    <row r="779" ht="15.75" customHeight="1">
      <c r="F779" s="241"/>
      <c r="Q779" s="244"/>
    </row>
    <row r="780" ht="15.75" customHeight="1">
      <c r="F780" s="241"/>
      <c r="Q780" s="244"/>
    </row>
    <row r="781" ht="15.75" customHeight="1">
      <c r="F781" s="241"/>
      <c r="Q781" s="244"/>
    </row>
    <row r="782" ht="15.75" customHeight="1">
      <c r="F782" s="241"/>
      <c r="Q782" s="244"/>
    </row>
    <row r="783" ht="15.75" customHeight="1">
      <c r="F783" s="241"/>
      <c r="Q783" s="244"/>
    </row>
    <row r="784" ht="15.75" customHeight="1">
      <c r="F784" s="241"/>
      <c r="Q784" s="244"/>
    </row>
    <row r="785" ht="15.75" customHeight="1">
      <c r="F785" s="241"/>
      <c r="Q785" s="244"/>
    </row>
    <row r="786" ht="15.75" customHeight="1">
      <c r="F786" s="241"/>
      <c r="Q786" s="244"/>
    </row>
    <row r="787" ht="15.75" customHeight="1">
      <c r="F787" s="241"/>
      <c r="Q787" s="244"/>
    </row>
    <row r="788" ht="15.75" customHeight="1">
      <c r="F788" s="241"/>
      <c r="Q788" s="244"/>
    </row>
    <row r="789" ht="15.75" customHeight="1">
      <c r="F789" s="241"/>
      <c r="Q789" s="244"/>
    </row>
    <row r="790" ht="15.75" customHeight="1">
      <c r="F790" s="241"/>
      <c r="Q790" s="244"/>
    </row>
    <row r="791" ht="15.75" customHeight="1">
      <c r="F791" s="241"/>
      <c r="Q791" s="244"/>
    </row>
    <row r="792" ht="15.75" customHeight="1">
      <c r="F792" s="241"/>
      <c r="Q792" s="244"/>
    </row>
    <row r="793" ht="15.75" customHeight="1">
      <c r="F793" s="241"/>
      <c r="Q793" s="244"/>
    </row>
    <row r="794" ht="15.75" customHeight="1">
      <c r="F794" s="241"/>
      <c r="Q794" s="244"/>
    </row>
    <row r="795" ht="15.75" customHeight="1">
      <c r="F795" s="241"/>
      <c r="Q795" s="244"/>
    </row>
    <row r="796" ht="15.75" customHeight="1">
      <c r="F796" s="241"/>
      <c r="Q796" s="244"/>
    </row>
    <row r="797" ht="15.75" customHeight="1">
      <c r="F797" s="241"/>
      <c r="Q797" s="244"/>
    </row>
    <row r="798" ht="15.75" customHeight="1">
      <c r="F798" s="241"/>
      <c r="Q798" s="244"/>
    </row>
    <row r="799" ht="15.75" customHeight="1">
      <c r="F799" s="241"/>
      <c r="Q799" s="244"/>
    </row>
    <row r="800" ht="15.75" customHeight="1">
      <c r="F800" s="241"/>
      <c r="Q800" s="244"/>
    </row>
    <row r="801" ht="15.75" customHeight="1">
      <c r="F801" s="241"/>
      <c r="Q801" s="244"/>
    </row>
    <row r="802" ht="15.75" customHeight="1">
      <c r="F802" s="241"/>
      <c r="Q802" s="244"/>
    </row>
    <row r="803" ht="15.75" customHeight="1">
      <c r="F803" s="241"/>
      <c r="Q803" s="244"/>
    </row>
    <row r="804" ht="15.75" customHeight="1">
      <c r="F804" s="241"/>
      <c r="Q804" s="244"/>
    </row>
    <row r="805" ht="15.75" customHeight="1">
      <c r="F805" s="241"/>
      <c r="Q805" s="244"/>
    </row>
    <row r="806" ht="15.75" customHeight="1">
      <c r="F806" s="241"/>
      <c r="Q806" s="244"/>
    </row>
    <row r="807" ht="15.75" customHeight="1">
      <c r="F807" s="241"/>
      <c r="Q807" s="244"/>
    </row>
    <row r="808" ht="15.75" customHeight="1">
      <c r="F808" s="241"/>
      <c r="Q808" s="244"/>
    </row>
    <row r="809" ht="15.75" customHeight="1">
      <c r="F809" s="241"/>
      <c r="Q809" s="244"/>
    </row>
    <row r="810" ht="15.75" customHeight="1">
      <c r="F810" s="241"/>
      <c r="Q810" s="244"/>
    </row>
    <row r="811" ht="15.75" customHeight="1">
      <c r="F811" s="241"/>
      <c r="Q811" s="244"/>
    </row>
    <row r="812" ht="15.75" customHeight="1">
      <c r="F812" s="241"/>
      <c r="Q812" s="244"/>
    </row>
    <row r="813" ht="15.75" customHeight="1">
      <c r="F813" s="241"/>
      <c r="Q813" s="244"/>
    </row>
    <row r="814" ht="15.75" customHeight="1">
      <c r="F814" s="241"/>
      <c r="Q814" s="244"/>
    </row>
    <row r="815" ht="15.75" customHeight="1">
      <c r="F815" s="241"/>
      <c r="Q815" s="244"/>
    </row>
    <row r="816" ht="15.75" customHeight="1">
      <c r="F816" s="241"/>
      <c r="Q816" s="244"/>
    </row>
    <row r="817" ht="15.75" customHeight="1">
      <c r="F817" s="241"/>
      <c r="Q817" s="244"/>
    </row>
    <row r="818" ht="15.75" customHeight="1">
      <c r="F818" s="241"/>
      <c r="Q818" s="244"/>
    </row>
    <row r="819" ht="15.75" customHeight="1">
      <c r="F819" s="241"/>
      <c r="Q819" s="244"/>
    </row>
    <row r="820" ht="15.75" customHeight="1">
      <c r="F820" s="241"/>
      <c r="Q820" s="244"/>
    </row>
    <row r="821" ht="15.75" customHeight="1">
      <c r="F821" s="241"/>
      <c r="Q821" s="244"/>
    </row>
    <row r="822" ht="15.75" customHeight="1">
      <c r="F822" s="241"/>
      <c r="Q822" s="244"/>
    </row>
    <row r="823" ht="15.75" customHeight="1">
      <c r="F823" s="241"/>
      <c r="Q823" s="244"/>
    </row>
    <row r="824" ht="15.75" customHeight="1">
      <c r="F824" s="241"/>
      <c r="Q824" s="244"/>
    </row>
    <row r="825" ht="15.75" customHeight="1">
      <c r="F825" s="241"/>
      <c r="Q825" s="244"/>
    </row>
    <row r="826" ht="15.75" customHeight="1">
      <c r="F826" s="241"/>
      <c r="Q826" s="244"/>
    </row>
    <row r="827" ht="15.75" customHeight="1">
      <c r="F827" s="241"/>
      <c r="Q827" s="244"/>
    </row>
    <row r="828" ht="15.75" customHeight="1">
      <c r="F828" s="241"/>
      <c r="Q828" s="244"/>
    </row>
    <row r="829" ht="15.75" customHeight="1">
      <c r="F829" s="241"/>
      <c r="Q829" s="244"/>
    </row>
    <row r="830" ht="15.75" customHeight="1">
      <c r="F830" s="241"/>
      <c r="Q830" s="244"/>
    </row>
    <row r="831" ht="15.75" customHeight="1">
      <c r="F831" s="241"/>
      <c r="Q831" s="244"/>
    </row>
    <row r="832" ht="15.75" customHeight="1">
      <c r="F832" s="241"/>
      <c r="Q832" s="244"/>
    </row>
    <row r="833" ht="15.75" customHeight="1">
      <c r="F833" s="241"/>
      <c r="Q833" s="244"/>
    </row>
    <row r="834" ht="15.75" customHeight="1">
      <c r="F834" s="241"/>
      <c r="Q834" s="244"/>
    </row>
    <row r="835" ht="15.75" customHeight="1">
      <c r="F835" s="241"/>
      <c r="Q835" s="244"/>
    </row>
    <row r="836" ht="15.75" customHeight="1">
      <c r="F836" s="241"/>
      <c r="Q836" s="244"/>
    </row>
    <row r="837" ht="15.75" customHeight="1">
      <c r="F837" s="241"/>
      <c r="Q837" s="244"/>
    </row>
    <row r="838" ht="15.75" customHeight="1">
      <c r="F838" s="241"/>
      <c r="Q838" s="244"/>
    </row>
    <row r="839" ht="15.75" customHeight="1">
      <c r="F839" s="241"/>
      <c r="Q839" s="244"/>
    </row>
    <row r="840" ht="15.75" customHeight="1">
      <c r="F840" s="241"/>
      <c r="Q840" s="244"/>
    </row>
    <row r="841" ht="15.75" customHeight="1">
      <c r="F841" s="241"/>
      <c r="Q841" s="244"/>
    </row>
    <row r="842" ht="15.75" customHeight="1">
      <c r="F842" s="241"/>
      <c r="Q842" s="244"/>
    </row>
    <row r="843" ht="15.75" customHeight="1">
      <c r="F843" s="241"/>
      <c r="Q843" s="244"/>
    </row>
    <row r="844" ht="15.75" customHeight="1">
      <c r="F844" s="241"/>
      <c r="Q844" s="244"/>
    </row>
    <row r="845" ht="15.75" customHeight="1">
      <c r="F845" s="241"/>
      <c r="Q845" s="244"/>
    </row>
    <row r="846" ht="15.75" customHeight="1">
      <c r="F846" s="241"/>
      <c r="Q846" s="244"/>
    </row>
    <row r="847" ht="15.75" customHeight="1">
      <c r="F847" s="241"/>
      <c r="Q847" s="244"/>
    </row>
    <row r="848" ht="15.75" customHeight="1">
      <c r="F848" s="241"/>
      <c r="Q848" s="244"/>
    </row>
    <row r="849" ht="15.75" customHeight="1">
      <c r="F849" s="241"/>
      <c r="Q849" s="244"/>
    </row>
    <row r="850" ht="15.75" customHeight="1">
      <c r="F850" s="241"/>
      <c r="Q850" s="244"/>
    </row>
    <row r="851" ht="15.75" customHeight="1">
      <c r="F851" s="241"/>
      <c r="Q851" s="244"/>
    </row>
    <row r="852" ht="15.75" customHeight="1">
      <c r="F852" s="241"/>
      <c r="Q852" s="244"/>
    </row>
    <row r="853" ht="15.75" customHeight="1">
      <c r="F853" s="241"/>
      <c r="Q853" s="244"/>
    </row>
    <row r="854" ht="15.75" customHeight="1">
      <c r="F854" s="241"/>
      <c r="Q854" s="244"/>
    </row>
    <row r="855" ht="15.75" customHeight="1">
      <c r="F855" s="241"/>
      <c r="Q855" s="244"/>
    </row>
    <row r="856" ht="15.75" customHeight="1">
      <c r="F856" s="241"/>
      <c r="Q856" s="244"/>
    </row>
    <row r="857" ht="15.75" customHeight="1">
      <c r="F857" s="241"/>
      <c r="Q857" s="244"/>
    </row>
    <row r="858" ht="15.75" customHeight="1">
      <c r="F858" s="241"/>
      <c r="Q858" s="244"/>
    </row>
    <row r="859" ht="15.75" customHeight="1">
      <c r="F859" s="241"/>
      <c r="Q859" s="244"/>
    </row>
    <row r="860" ht="15.75" customHeight="1">
      <c r="F860" s="241"/>
      <c r="Q860" s="244"/>
    </row>
    <row r="861" ht="15.75" customHeight="1">
      <c r="F861" s="241"/>
      <c r="Q861" s="244"/>
    </row>
    <row r="862" ht="15.75" customHeight="1">
      <c r="F862" s="241"/>
      <c r="Q862" s="244"/>
    </row>
    <row r="863" ht="15.75" customHeight="1">
      <c r="F863" s="241"/>
      <c r="Q863" s="244"/>
    </row>
    <row r="864" ht="15.75" customHeight="1">
      <c r="F864" s="241"/>
      <c r="Q864" s="244"/>
    </row>
    <row r="865" ht="15.75" customHeight="1">
      <c r="F865" s="241"/>
      <c r="Q865" s="244"/>
    </row>
    <row r="866" ht="15.75" customHeight="1">
      <c r="F866" s="241"/>
      <c r="Q866" s="244"/>
    </row>
    <row r="867" ht="15.75" customHeight="1">
      <c r="F867" s="241"/>
      <c r="Q867" s="244"/>
    </row>
    <row r="868" ht="15.75" customHeight="1">
      <c r="F868" s="241"/>
      <c r="Q868" s="244"/>
    </row>
    <row r="869" ht="15.75" customHeight="1">
      <c r="F869" s="241"/>
      <c r="Q869" s="244"/>
    </row>
    <row r="870" ht="15.75" customHeight="1">
      <c r="F870" s="241"/>
      <c r="Q870" s="244"/>
    </row>
    <row r="871" ht="15.75" customHeight="1">
      <c r="F871" s="241"/>
      <c r="Q871" s="244"/>
    </row>
    <row r="872" ht="15.75" customHeight="1">
      <c r="F872" s="241"/>
      <c r="Q872" s="244"/>
    </row>
    <row r="873" ht="15.75" customHeight="1">
      <c r="F873" s="241"/>
      <c r="Q873" s="244"/>
    </row>
    <row r="874" ht="15.75" customHeight="1">
      <c r="F874" s="241"/>
      <c r="Q874" s="244"/>
    </row>
    <row r="875" ht="15.75" customHeight="1">
      <c r="F875" s="241"/>
      <c r="Q875" s="244"/>
    </row>
    <row r="876" ht="15.75" customHeight="1">
      <c r="F876" s="241"/>
      <c r="Q876" s="244"/>
    </row>
    <row r="877" ht="15.75" customHeight="1">
      <c r="F877" s="241"/>
      <c r="Q877" s="244"/>
    </row>
    <row r="878" ht="15.75" customHeight="1">
      <c r="F878" s="241"/>
      <c r="Q878" s="244"/>
    </row>
    <row r="879" ht="15.75" customHeight="1">
      <c r="F879" s="241"/>
      <c r="Q879" s="244"/>
    </row>
    <row r="880" ht="15.75" customHeight="1">
      <c r="F880" s="241"/>
      <c r="Q880" s="244"/>
    </row>
    <row r="881" ht="15.75" customHeight="1">
      <c r="F881" s="241"/>
      <c r="Q881" s="244"/>
    </row>
    <row r="882" ht="15.75" customHeight="1">
      <c r="F882" s="241"/>
      <c r="Q882" s="244"/>
    </row>
    <row r="883" ht="15.75" customHeight="1">
      <c r="F883" s="241"/>
      <c r="Q883" s="244"/>
    </row>
    <row r="884" ht="15.75" customHeight="1">
      <c r="F884" s="241"/>
      <c r="Q884" s="244"/>
    </row>
    <row r="885" ht="15.75" customHeight="1">
      <c r="F885" s="241"/>
      <c r="Q885" s="244"/>
    </row>
    <row r="886" ht="15.75" customHeight="1">
      <c r="F886" s="241"/>
      <c r="Q886" s="244"/>
    </row>
    <row r="887" ht="15.75" customHeight="1">
      <c r="F887" s="241"/>
      <c r="Q887" s="244"/>
    </row>
    <row r="888" ht="15.75" customHeight="1">
      <c r="F888" s="241"/>
      <c r="Q888" s="244"/>
    </row>
    <row r="889" ht="15.75" customHeight="1">
      <c r="F889" s="241"/>
      <c r="Q889" s="244"/>
    </row>
    <row r="890" ht="15.75" customHeight="1">
      <c r="F890" s="241"/>
      <c r="Q890" s="244"/>
    </row>
    <row r="891" ht="15.75" customHeight="1">
      <c r="F891" s="241"/>
      <c r="Q891" s="244"/>
    </row>
    <row r="892" ht="15.75" customHeight="1">
      <c r="F892" s="241"/>
      <c r="Q892" s="244"/>
    </row>
    <row r="893" ht="15.75" customHeight="1">
      <c r="F893" s="241"/>
      <c r="Q893" s="244"/>
    </row>
    <row r="894" ht="15.75" customHeight="1">
      <c r="F894" s="241"/>
      <c r="Q894" s="244"/>
    </row>
    <row r="895" ht="15.75" customHeight="1">
      <c r="F895" s="241"/>
      <c r="Q895" s="244"/>
    </row>
    <row r="896" ht="15.75" customHeight="1">
      <c r="F896" s="241"/>
      <c r="Q896" s="244"/>
    </row>
    <row r="897" ht="15.75" customHeight="1">
      <c r="F897" s="241"/>
      <c r="Q897" s="244"/>
    </row>
    <row r="898" ht="15.75" customHeight="1">
      <c r="F898" s="241"/>
      <c r="Q898" s="244"/>
    </row>
    <row r="899" ht="15.75" customHeight="1">
      <c r="F899" s="241"/>
      <c r="Q899" s="244"/>
    </row>
    <row r="900" ht="15.75" customHeight="1">
      <c r="F900" s="241"/>
      <c r="Q900" s="244"/>
    </row>
    <row r="901" ht="15.75" customHeight="1">
      <c r="F901" s="241"/>
      <c r="Q901" s="244"/>
    </row>
    <row r="902" ht="15.75" customHeight="1">
      <c r="F902" s="241"/>
      <c r="Q902" s="244"/>
    </row>
    <row r="903" ht="15.75" customHeight="1">
      <c r="F903" s="241"/>
      <c r="Q903" s="244"/>
    </row>
    <row r="904" ht="15.75" customHeight="1">
      <c r="F904" s="241"/>
      <c r="Q904" s="244"/>
    </row>
    <row r="905" ht="15.75" customHeight="1">
      <c r="F905" s="241"/>
      <c r="Q905" s="244"/>
    </row>
    <row r="906" ht="15.75" customHeight="1">
      <c r="F906" s="241"/>
      <c r="Q906" s="244"/>
    </row>
    <row r="907" ht="15.75" customHeight="1">
      <c r="F907" s="241"/>
      <c r="Q907" s="244"/>
    </row>
    <row r="908" ht="15.75" customHeight="1">
      <c r="F908" s="241"/>
      <c r="Q908" s="244"/>
    </row>
    <row r="909" ht="15.75" customHeight="1">
      <c r="F909" s="241"/>
      <c r="Q909" s="244"/>
    </row>
    <row r="910" ht="15.75" customHeight="1">
      <c r="F910" s="241"/>
      <c r="Q910" s="244"/>
    </row>
    <row r="911" ht="15.75" customHeight="1">
      <c r="F911" s="241"/>
      <c r="Q911" s="244"/>
    </row>
    <row r="912" ht="15.75" customHeight="1">
      <c r="F912" s="241"/>
      <c r="Q912" s="244"/>
    </row>
  </sheetData>
  <mergeCells count="13">
    <mergeCell ref="A36:A40"/>
    <mergeCell ref="A41:A45"/>
    <mergeCell ref="A48:A52"/>
    <mergeCell ref="A53:A57"/>
    <mergeCell ref="A58:A62"/>
    <mergeCell ref="A63:A67"/>
    <mergeCell ref="B1:C1"/>
    <mergeCell ref="A4:A8"/>
    <mergeCell ref="A9:A13"/>
    <mergeCell ref="A14:A18"/>
    <mergeCell ref="A19:A23"/>
    <mergeCell ref="A26:A30"/>
    <mergeCell ref="A31:A3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0.38"/>
    <col customWidth="1" min="2" max="2" width="3.25"/>
    <col customWidth="1" min="3" max="3" width="18.0"/>
    <col customWidth="1" min="4" max="4" width="9.88"/>
    <col customWidth="1" min="5" max="5" width="32.63"/>
    <col customWidth="1" min="6" max="6" width="9.38"/>
    <col customWidth="1" min="7" max="7" width="32.63"/>
    <col customWidth="1" min="8" max="8" width="9.38"/>
    <col customWidth="1" min="9" max="9" width="24.38"/>
    <col customWidth="1" min="10" max="10" width="9.5"/>
    <col customWidth="1" min="11" max="11" width="16.5"/>
    <col customWidth="1" min="12" max="12" width="9.38"/>
    <col customWidth="1" min="13" max="13" width="16.5"/>
    <col customWidth="1" min="14" max="14" width="9.38"/>
    <col customWidth="1" min="15" max="15" width="33.5"/>
  </cols>
  <sheetData>
    <row r="1">
      <c r="A1" s="320">
        <v>2025.0</v>
      </c>
      <c r="B1" s="321"/>
      <c r="C1" s="321"/>
      <c r="D1" s="321"/>
      <c r="E1" s="321"/>
      <c r="F1" s="321"/>
      <c r="G1" s="321"/>
      <c r="H1" s="321"/>
      <c r="I1" s="321"/>
      <c r="J1" s="321"/>
      <c r="K1" s="321"/>
      <c r="L1" s="321"/>
      <c r="M1" s="321"/>
      <c r="N1" s="321"/>
      <c r="O1" s="321"/>
      <c r="P1" s="322"/>
      <c r="Q1" s="323"/>
      <c r="R1" s="323"/>
      <c r="S1" s="323"/>
      <c r="T1" s="323"/>
      <c r="U1" s="323"/>
      <c r="V1" s="323"/>
      <c r="W1" s="323"/>
      <c r="X1" s="323"/>
      <c r="Y1" s="323"/>
      <c r="Z1" s="323"/>
      <c r="AA1" s="323"/>
      <c r="AB1" s="323"/>
    </row>
    <row r="2">
      <c r="A2" s="324" t="s">
        <v>2243</v>
      </c>
      <c r="B2" s="324" t="s">
        <v>2244</v>
      </c>
      <c r="C2" s="324" t="s">
        <v>8</v>
      </c>
      <c r="D2" s="325" t="s">
        <v>2245</v>
      </c>
      <c r="E2" s="326" t="s">
        <v>2246</v>
      </c>
      <c r="F2" s="327" t="s">
        <v>2247</v>
      </c>
      <c r="G2" s="328" t="s">
        <v>2248</v>
      </c>
      <c r="H2" s="329" t="s">
        <v>2247</v>
      </c>
      <c r="I2" s="330" t="s">
        <v>2249</v>
      </c>
      <c r="J2" s="331" t="s">
        <v>2247</v>
      </c>
      <c r="K2" s="332" t="s">
        <v>2250</v>
      </c>
      <c r="L2" s="333" t="s">
        <v>2247</v>
      </c>
      <c r="M2" s="334" t="s">
        <v>2221</v>
      </c>
      <c r="N2" s="335" t="s">
        <v>2247</v>
      </c>
      <c r="O2" s="336" t="s">
        <v>2251</v>
      </c>
      <c r="P2" s="337" t="s">
        <v>2247</v>
      </c>
      <c r="Q2" s="323"/>
      <c r="R2" s="323"/>
      <c r="S2" s="323"/>
      <c r="T2" s="323"/>
      <c r="U2" s="323"/>
      <c r="V2" s="323"/>
      <c r="W2" s="323"/>
      <c r="X2" s="323"/>
      <c r="Y2" s="323"/>
      <c r="Z2" s="323"/>
      <c r="AA2" s="323"/>
      <c r="AB2" s="323"/>
    </row>
    <row r="3">
      <c r="A3" s="338" t="s">
        <v>32</v>
      </c>
      <c r="B3" s="339"/>
      <c r="C3" s="321"/>
      <c r="D3" s="321"/>
      <c r="E3" s="321"/>
      <c r="F3" s="321"/>
      <c r="G3" s="321"/>
      <c r="H3" s="321"/>
      <c r="I3" s="321"/>
      <c r="J3" s="321"/>
      <c r="K3" s="321"/>
      <c r="L3" s="321"/>
      <c r="M3" s="321"/>
      <c r="N3" s="321"/>
      <c r="O3" s="321"/>
      <c r="P3" s="322"/>
      <c r="Q3" s="323"/>
      <c r="R3" s="323"/>
      <c r="S3" s="323"/>
      <c r="T3" s="323"/>
      <c r="U3" s="323"/>
      <c r="V3" s="323"/>
      <c r="W3" s="323"/>
      <c r="X3" s="323"/>
      <c r="Y3" s="323"/>
      <c r="Z3" s="323"/>
      <c r="AA3" s="323"/>
      <c r="AB3" s="323"/>
    </row>
    <row r="4">
      <c r="A4" s="340"/>
      <c r="B4" s="340">
        <v>1.0</v>
      </c>
      <c r="C4" s="340" t="s">
        <v>2252</v>
      </c>
      <c r="D4" s="341">
        <v>45609.0</v>
      </c>
      <c r="E4" s="340"/>
      <c r="F4" s="341"/>
      <c r="G4" s="340"/>
      <c r="H4" s="341"/>
      <c r="I4" s="340" t="s">
        <v>2253</v>
      </c>
      <c r="J4" s="341">
        <v>45616.0</v>
      </c>
      <c r="K4" s="323"/>
      <c r="L4" s="342"/>
      <c r="M4" s="323"/>
      <c r="N4" s="342"/>
      <c r="O4" s="323"/>
      <c r="P4" s="342"/>
      <c r="Q4" s="323"/>
      <c r="R4" s="323"/>
      <c r="S4" s="323"/>
      <c r="T4" s="323"/>
      <c r="U4" s="323"/>
      <c r="V4" s="323"/>
      <c r="W4" s="323"/>
      <c r="X4" s="323"/>
      <c r="Y4" s="323"/>
      <c r="Z4" s="323"/>
      <c r="AA4" s="323"/>
      <c r="AB4" s="323"/>
    </row>
    <row r="5">
      <c r="A5" s="340"/>
      <c r="B5" s="340">
        <v>2.0</v>
      </c>
      <c r="C5" s="340" t="s">
        <v>2254</v>
      </c>
      <c r="D5" s="341">
        <v>45653.0</v>
      </c>
      <c r="E5" s="340"/>
      <c r="F5" s="341"/>
      <c r="G5" s="340" t="s">
        <v>2255</v>
      </c>
      <c r="H5" s="341">
        <v>45653.0</v>
      </c>
      <c r="I5" s="340"/>
      <c r="J5" s="342"/>
      <c r="K5" s="323"/>
      <c r="L5" s="342"/>
      <c r="M5" s="323"/>
      <c r="N5" s="342"/>
      <c r="O5" s="323"/>
      <c r="P5" s="342"/>
      <c r="Q5" s="323"/>
      <c r="R5" s="323"/>
      <c r="S5" s="323"/>
      <c r="T5" s="323"/>
      <c r="U5" s="323"/>
      <c r="V5" s="323"/>
      <c r="W5" s="323"/>
      <c r="X5" s="323"/>
      <c r="Y5" s="323"/>
      <c r="Z5" s="323"/>
      <c r="AA5" s="323"/>
      <c r="AB5" s="323"/>
    </row>
    <row r="6">
      <c r="A6" s="340"/>
      <c r="B6" s="340">
        <v>3.0</v>
      </c>
      <c r="C6" s="340" t="s">
        <v>2256</v>
      </c>
      <c r="D6" s="341">
        <v>45623.0</v>
      </c>
      <c r="E6" s="340"/>
      <c r="F6" s="341"/>
      <c r="G6" s="340"/>
      <c r="H6" s="341"/>
      <c r="I6" s="340" t="s">
        <v>2257</v>
      </c>
      <c r="J6" s="341">
        <v>45624.0</v>
      </c>
      <c r="K6" s="323"/>
      <c r="L6" s="342"/>
      <c r="M6" s="323"/>
      <c r="N6" s="342"/>
      <c r="O6" s="323"/>
      <c r="P6" s="342"/>
      <c r="Q6" s="323"/>
      <c r="R6" s="323"/>
      <c r="S6" s="323"/>
      <c r="T6" s="323"/>
      <c r="U6" s="323"/>
      <c r="V6" s="323"/>
      <c r="W6" s="323"/>
      <c r="X6" s="323"/>
      <c r="Y6" s="323"/>
      <c r="Z6" s="323"/>
      <c r="AA6" s="323"/>
      <c r="AB6" s="323"/>
    </row>
    <row r="7">
      <c r="A7" s="340"/>
      <c r="B7" s="340">
        <v>4.0</v>
      </c>
      <c r="C7" s="340" t="s">
        <v>498</v>
      </c>
      <c r="D7" s="341">
        <v>45622.0</v>
      </c>
      <c r="E7" s="340"/>
      <c r="F7" s="341"/>
      <c r="G7" s="340"/>
      <c r="H7" s="341"/>
      <c r="I7" s="340" t="s">
        <v>2258</v>
      </c>
      <c r="J7" s="341">
        <v>45637.0</v>
      </c>
      <c r="K7" s="323"/>
      <c r="L7" s="342"/>
      <c r="M7" s="323"/>
      <c r="N7" s="342"/>
      <c r="O7" s="323"/>
      <c r="P7" s="342"/>
      <c r="Q7" s="323"/>
      <c r="R7" s="323"/>
      <c r="S7" s="323"/>
      <c r="T7" s="323"/>
      <c r="U7" s="323"/>
      <c r="V7" s="323"/>
      <c r="W7" s="323"/>
      <c r="X7" s="323"/>
      <c r="Y7" s="323"/>
      <c r="Z7" s="323"/>
      <c r="AA7" s="323"/>
      <c r="AB7" s="323"/>
    </row>
    <row r="8">
      <c r="A8" s="340"/>
      <c r="B8" s="340">
        <v>5.0</v>
      </c>
      <c r="C8" s="340" t="s">
        <v>2252</v>
      </c>
      <c r="D8" s="341">
        <v>45615.0</v>
      </c>
      <c r="E8" s="340"/>
      <c r="F8" s="341"/>
      <c r="G8" s="340"/>
      <c r="H8" s="341"/>
      <c r="I8" s="340"/>
      <c r="J8" s="341"/>
      <c r="K8" s="340"/>
      <c r="L8" s="341"/>
      <c r="M8" s="340" t="s">
        <v>975</v>
      </c>
      <c r="N8" s="341">
        <v>45672.0</v>
      </c>
      <c r="O8" s="323"/>
      <c r="P8" s="342"/>
      <c r="Q8" s="323"/>
      <c r="R8" s="323"/>
      <c r="S8" s="323"/>
      <c r="T8" s="323"/>
      <c r="U8" s="323"/>
      <c r="V8" s="323"/>
      <c r="W8" s="323"/>
      <c r="X8" s="323"/>
      <c r="Y8" s="323"/>
      <c r="Z8" s="323"/>
      <c r="AA8" s="323"/>
      <c r="AB8" s="323"/>
    </row>
    <row r="9">
      <c r="A9" s="340"/>
      <c r="B9" s="340">
        <v>6.0</v>
      </c>
      <c r="C9" s="340" t="s">
        <v>2252</v>
      </c>
      <c r="D9" s="341">
        <v>45655.0</v>
      </c>
      <c r="E9" s="340"/>
      <c r="F9" s="341"/>
      <c r="G9" s="340"/>
      <c r="H9" s="341"/>
      <c r="I9" s="340" t="s">
        <v>2259</v>
      </c>
      <c r="J9" s="341">
        <v>45656.0</v>
      </c>
      <c r="K9" s="323"/>
      <c r="L9" s="342"/>
      <c r="M9" s="323"/>
      <c r="N9" s="342"/>
      <c r="O9" s="323"/>
      <c r="P9" s="342"/>
      <c r="Q9" s="323"/>
      <c r="R9" s="323"/>
      <c r="S9" s="323"/>
      <c r="T9" s="323"/>
      <c r="U9" s="323"/>
      <c r="V9" s="323"/>
      <c r="W9" s="323"/>
      <c r="X9" s="323"/>
      <c r="Y9" s="323"/>
      <c r="Z9" s="323"/>
      <c r="AA9" s="323"/>
      <c r="AB9" s="323"/>
    </row>
    <row r="10">
      <c r="A10" s="340"/>
      <c r="B10" s="340">
        <v>7.0</v>
      </c>
      <c r="C10" s="340" t="s">
        <v>2252</v>
      </c>
      <c r="D10" s="341">
        <v>45648.0</v>
      </c>
      <c r="E10" s="340"/>
      <c r="F10" s="341"/>
      <c r="G10" s="340" t="s">
        <v>2260</v>
      </c>
      <c r="H10" s="341">
        <v>45649.0</v>
      </c>
      <c r="I10" s="340"/>
      <c r="J10" s="341"/>
      <c r="K10" s="323"/>
      <c r="L10" s="342"/>
      <c r="M10" s="323"/>
      <c r="N10" s="342"/>
      <c r="O10" s="323"/>
      <c r="P10" s="342"/>
      <c r="Q10" s="323"/>
      <c r="R10" s="323"/>
      <c r="S10" s="323"/>
      <c r="T10" s="323"/>
      <c r="U10" s="323"/>
      <c r="V10" s="323"/>
      <c r="W10" s="323"/>
      <c r="X10" s="323"/>
      <c r="Y10" s="323"/>
      <c r="Z10" s="323"/>
      <c r="AA10" s="323"/>
      <c r="AB10" s="323"/>
    </row>
    <row r="11">
      <c r="A11" s="340"/>
      <c r="B11" s="340">
        <v>8.0</v>
      </c>
      <c r="C11" s="340" t="s">
        <v>2252</v>
      </c>
      <c r="D11" s="341">
        <v>45598.0</v>
      </c>
      <c r="E11" s="340"/>
      <c r="F11" s="341"/>
      <c r="G11" s="340"/>
      <c r="H11" s="341"/>
      <c r="I11" s="340" t="s">
        <v>2261</v>
      </c>
      <c r="J11" s="341">
        <v>45667.0</v>
      </c>
      <c r="K11" s="323"/>
      <c r="L11" s="342"/>
      <c r="M11" s="323"/>
      <c r="N11" s="342"/>
      <c r="O11" s="323"/>
      <c r="P11" s="342"/>
      <c r="Q11" s="323"/>
      <c r="R11" s="323"/>
      <c r="S11" s="323"/>
      <c r="T11" s="323"/>
      <c r="U11" s="323"/>
      <c r="V11" s="323"/>
      <c r="W11" s="323"/>
      <c r="X11" s="323"/>
      <c r="Y11" s="323"/>
      <c r="Z11" s="323"/>
      <c r="AA11" s="323"/>
      <c r="AB11" s="323"/>
    </row>
    <row r="12">
      <c r="A12" s="340"/>
      <c r="B12" s="340">
        <v>9.0</v>
      </c>
      <c r="C12" s="340" t="s">
        <v>2252</v>
      </c>
      <c r="D12" s="341">
        <v>45666.0</v>
      </c>
      <c r="E12" s="340"/>
      <c r="F12" s="341"/>
      <c r="G12" s="340"/>
      <c r="H12" s="341"/>
      <c r="I12" s="340"/>
      <c r="J12" s="341"/>
      <c r="K12" s="340" t="s">
        <v>2262</v>
      </c>
      <c r="L12" s="341">
        <v>45677.0</v>
      </c>
      <c r="M12" s="323"/>
      <c r="N12" s="342"/>
      <c r="O12" s="323"/>
      <c r="P12" s="342"/>
      <c r="Q12" s="323"/>
      <c r="R12" s="323"/>
      <c r="S12" s="323"/>
      <c r="T12" s="323"/>
      <c r="U12" s="323"/>
      <c r="V12" s="323"/>
      <c r="W12" s="323"/>
      <c r="X12" s="323"/>
      <c r="Y12" s="323"/>
      <c r="Z12" s="323"/>
      <c r="AA12" s="323"/>
      <c r="AB12" s="323"/>
    </row>
    <row r="13">
      <c r="A13" s="340"/>
      <c r="B13" s="340">
        <v>10.0</v>
      </c>
      <c r="C13" s="340" t="s">
        <v>2256</v>
      </c>
      <c r="D13" s="341">
        <v>45670.0</v>
      </c>
      <c r="E13" s="340"/>
      <c r="F13" s="341"/>
      <c r="G13" s="340" t="s">
        <v>2263</v>
      </c>
      <c r="H13" s="341">
        <v>45670.0</v>
      </c>
      <c r="I13" s="340"/>
      <c r="J13" s="341"/>
      <c r="K13" s="323"/>
      <c r="L13" s="342"/>
      <c r="M13" s="323"/>
      <c r="N13" s="342"/>
      <c r="O13" s="323"/>
      <c r="P13" s="342"/>
      <c r="Q13" s="323"/>
      <c r="R13" s="323"/>
      <c r="S13" s="323"/>
      <c r="T13" s="323"/>
      <c r="U13" s="323"/>
      <c r="V13" s="323"/>
      <c r="W13" s="323"/>
      <c r="X13" s="323"/>
      <c r="Y13" s="323"/>
      <c r="Z13" s="323"/>
      <c r="AA13" s="323"/>
      <c r="AB13" s="323"/>
    </row>
    <row r="14">
      <c r="A14" s="340"/>
      <c r="B14" s="340">
        <v>11.0</v>
      </c>
      <c r="C14" s="340" t="s">
        <v>2252</v>
      </c>
      <c r="D14" s="341">
        <v>45672.0</v>
      </c>
      <c r="E14" s="340" t="s">
        <v>2264</v>
      </c>
      <c r="F14" s="341">
        <v>45673.0</v>
      </c>
      <c r="G14" s="340"/>
      <c r="H14" s="341"/>
      <c r="I14" s="340"/>
      <c r="J14" s="341"/>
      <c r="K14" s="323"/>
      <c r="L14" s="342"/>
      <c r="M14" s="323"/>
      <c r="N14" s="342"/>
      <c r="O14" s="323"/>
      <c r="P14" s="342"/>
      <c r="Q14" s="323"/>
      <c r="R14" s="323"/>
      <c r="S14" s="323"/>
      <c r="T14" s="323"/>
      <c r="U14" s="323"/>
      <c r="V14" s="323"/>
      <c r="W14" s="323"/>
      <c r="X14" s="323"/>
      <c r="Y14" s="323"/>
      <c r="Z14" s="323"/>
      <c r="AA14" s="323"/>
      <c r="AB14" s="323"/>
    </row>
    <row r="15">
      <c r="A15" s="340"/>
      <c r="B15" s="340">
        <v>12.0</v>
      </c>
      <c r="C15" s="340" t="s">
        <v>2252</v>
      </c>
      <c r="D15" s="341">
        <v>45687.0</v>
      </c>
      <c r="E15" s="340" t="s">
        <v>2265</v>
      </c>
      <c r="F15" s="341">
        <v>45687.0</v>
      </c>
      <c r="G15" s="340"/>
      <c r="H15" s="341"/>
      <c r="I15" s="340"/>
      <c r="J15" s="341"/>
      <c r="K15" s="323"/>
      <c r="L15" s="342"/>
      <c r="M15" s="323"/>
      <c r="N15" s="342"/>
      <c r="O15" s="323"/>
      <c r="P15" s="342"/>
      <c r="Q15" s="323"/>
      <c r="R15" s="323"/>
      <c r="S15" s="323"/>
      <c r="T15" s="323"/>
      <c r="U15" s="323"/>
      <c r="V15" s="323"/>
      <c r="W15" s="323"/>
      <c r="X15" s="323"/>
      <c r="Y15" s="323"/>
      <c r="Z15" s="323"/>
      <c r="AA15" s="323"/>
      <c r="AB15" s="323"/>
    </row>
    <row r="16">
      <c r="A16" s="340"/>
      <c r="B16" s="340">
        <v>13.0</v>
      </c>
      <c r="C16" s="340" t="s">
        <v>2266</v>
      </c>
      <c r="D16" s="341">
        <v>45691.0</v>
      </c>
      <c r="E16" s="340" t="s">
        <v>2267</v>
      </c>
      <c r="F16" s="341"/>
      <c r="G16" s="340"/>
      <c r="H16" s="341"/>
      <c r="I16" s="340"/>
      <c r="J16" s="341"/>
      <c r="K16" s="323"/>
      <c r="L16" s="342"/>
      <c r="M16" s="323"/>
      <c r="N16" s="342"/>
      <c r="O16" s="323"/>
      <c r="P16" s="342"/>
      <c r="Q16" s="323"/>
      <c r="R16" s="323"/>
      <c r="S16" s="323"/>
      <c r="T16" s="323"/>
      <c r="U16" s="323"/>
      <c r="V16" s="323"/>
      <c r="W16" s="323"/>
      <c r="X16" s="323"/>
      <c r="Y16" s="323"/>
      <c r="Z16" s="323"/>
      <c r="AA16" s="323"/>
      <c r="AB16" s="323"/>
    </row>
    <row r="17">
      <c r="A17" s="340"/>
      <c r="B17" s="340">
        <v>14.0</v>
      </c>
      <c r="C17" s="340" t="s">
        <v>2266</v>
      </c>
      <c r="D17" s="341">
        <v>45695.0</v>
      </c>
      <c r="E17" s="340" t="s">
        <v>2268</v>
      </c>
      <c r="F17" s="341"/>
      <c r="G17" s="340"/>
      <c r="H17" s="341"/>
      <c r="I17" s="340"/>
      <c r="J17" s="341"/>
      <c r="K17" s="323"/>
      <c r="L17" s="342"/>
      <c r="M17" s="323"/>
      <c r="N17" s="342"/>
      <c r="O17" s="323"/>
      <c r="P17" s="342"/>
      <c r="Q17" s="323"/>
      <c r="R17" s="323"/>
      <c r="S17" s="323"/>
      <c r="T17" s="323"/>
      <c r="U17" s="323"/>
      <c r="V17" s="323"/>
      <c r="W17" s="323"/>
      <c r="X17" s="323"/>
      <c r="Y17" s="323"/>
      <c r="Z17" s="323"/>
      <c r="AA17" s="323"/>
      <c r="AB17" s="323"/>
    </row>
    <row r="18">
      <c r="A18" s="340"/>
      <c r="B18" s="340">
        <v>15.0</v>
      </c>
      <c r="C18" s="340" t="s">
        <v>2266</v>
      </c>
      <c r="D18" s="341">
        <v>45698.0</v>
      </c>
      <c r="E18" s="340" t="s">
        <v>2269</v>
      </c>
      <c r="F18" s="341"/>
      <c r="G18" s="340"/>
      <c r="H18" s="341"/>
      <c r="I18" s="340"/>
      <c r="J18" s="341"/>
      <c r="K18" s="323"/>
      <c r="L18" s="342"/>
      <c r="M18" s="323"/>
      <c r="N18" s="342"/>
      <c r="O18" s="323"/>
      <c r="P18" s="342"/>
      <c r="Q18" s="323"/>
      <c r="R18" s="323"/>
      <c r="S18" s="323"/>
      <c r="T18" s="323"/>
      <c r="U18" s="323"/>
      <c r="V18" s="323"/>
      <c r="W18" s="323"/>
      <c r="X18" s="323"/>
      <c r="Y18" s="323"/>
      <c r="Z18" s="323"/>
      <c r="AA18" s="323"/>
      <c r="AB18" s="323"/>
    </row>
    <row r="19">
      <c r="A19" s="340"/>
      <c r="B19" s="340">
        <v>16.0</v>
      </c>
      <c r="C19" s="340" t="s">
        <v>2266</v>
      </c>
      <c r="D19" s="341">
        <v>45702.0</v>
      </c>
      <c r="E19" s="340" t="s">
        <v>2270</v>
      </c>
      <c r="F19" s="341"/>
      <c r="G19" s="340"/>
      <c r="H19" s="341"/>
      <c r="I19" s="340"/>
      <c r="J19" s="341"/>
      <c r="K19" s="323"/>
      <c r="L19" s="342"/>
      <c r="M19" s="323"/>
      <c r="N19" s="342"/>
      <c r="O19" s="323"/>
      <c r="P19" s="342"/>
      <c r="Q19" s="323"/>
      <c r="R19" s="323"/>
      <c r="S19" s="323"/>
      <c r="T19" s="323"/>
      <c r="U19" s="323"/>
      <c r="V19" s="323"/>
      <c r="W19" s="323"/>
      <c r="X19" s="323"/>
      <c r="Y19" s="323"/>
      <c r="Z19" s="323"/>
      <c r="AA19" s="323"/>
      <c r="AB19" s="323"/>
    </row>
    <row r="20">
      <c r="A20" s="340"/>
      <c r="B20" s="340">
        <v>17.0</v>
      </c>
      <c r="C20" s="340" t="s">
        <v>2266</v>
      </c>
      <c r="D20" s="341">
        <v>45713.0</v>
      </c>
      <c r="E20" s="340" t="s">
        <v>2271</v>
      </c>
      <c r="F20" s="341"/>
      <c r="G20" s="340"/>
      <c r="H20" s="341"/>
      <c r="I20" s="340"/>
      <c r="J20" s="341"/>
      <c r="K20" s="323"/>
      <c r="L20" s="342"/>
      <c r="M20" s="323"/>
      <c r="N20" s="342"/>
      <c r="O20" s="323"/>
      <c r="P20" s="342"/>
      <c r="Q20" s="323"/>
      <c r="R20" s="323"/>
      <c r="S20" s="323"/>
      <c r="T20" s="323"/>
      <c r="U20" s="323"/>
      <c r="V20" s="323"/>
      <c r="W20" s="323"/>
      <c r="X20" s="323"/>
      <c r="Y20" s="323"/>
      <c r="Z20" s="323"/>
      <c r="AA20" s="323"/>
      <c r="AB20" s="323"/>
    </row>
    <row r="21">
      <c r="A21" s="340"/>
      <c r="B21" s="340">
        <v>18.0</v>
      </c>
      <c r="C21" s="340" t="s">
        <v>2266</v>
      </c>
      <c r="D21" s="341">
        <v>45718.0</v>
      </c>
      <c r="E21" s="340"/>
      <c r="F21" s="341"/>
      <c r="G21" s="340" t="s">
        <v>2272</v>
      </c>
      <c r="H21" s="341">
        <v>45720.0</v>
      </c>
      <c r="I21" s="340"/>
      <c r="J21" s="341"/>
      <c r="K21" s="323"/>
      <c r="L21" s="342"/>
      <c r="M21" s="323"/>
      <c r="N21" s="342"/>
      <c r="O21" s="323"/>
      <c r="P21" s="342"/>
      <c r="Q21" s="323"/>
      <c r="R21" s="323"/>
      <c r="S21" s="323"/>
      <c r="T21" s="323"/>
      <c r="U21" s="323"/>
      <c r="V21" s="323"/>
      <c r="W21" s="323"/>
      <c r="X21" s="323"/>
      <c r="Y21" s="323"/>
      <c r="Z21" s="323"/>
      <c r="AA21" s="323"/>
      <c r="AB21" s="323"/>
    </row>
    <row r="22">
      <c r="A22" s="340"/>
      <c r="B22" s="340">
        <v>19.0</v>
      </c>
      <c r="C22" s="340" t="s">
        <v>2266</v>
      </c>
      <c r="D22" s="341">
        <v>45728.0</v>
      </c>
      <c r="E22" s="340"/>
      <c r="F22" s="341"/>
      <c r="G22" s="340" t="s">
        <v>2273</v>
      </c>
      <c r="H22" s="341">
        <v>45728.0</v>
      </c>
      <c r="I22" s="340"/>
      <c r="J22" s="341"/>
      <c r="K22" s="323"/>
      <c r="L22" s="342"/>
      <c r="M22" s="323"/>
      <c r="N22" s="342"/>
      <c r="O22" s="323"/>
      <c r="P22" s="342"/>
      <c r="Q22" s="323"/>
      <c r="R22" s="323"/>
      <c r="S22" s="323"/>
      <c r="T22" s="323"/>
      <c r="U22" s="323"/>
      <c r="V22" s="323"/>
      <c r="W22" s="323"/>
      <c r="X22" s="323"/>
      <c r="Y22" s="323"/>
      <c r="Z22" s="323"/>
      <c r="AA22" s="323"/>
      <c r="AB22" s="323"/>
    </row>
    <row r="23">
      <c r="A23" s="340"/>
      <c r="B23" s="340">
        <v>20.0</v>
      </c>
      <c r="C23" s="340" t="s">
        <v>2266</v>
      </c>
      <c r="D23" s="341">
        <v>45733.0</v>
      </c>
      <c r="E23" s="340" t="s">
        <v>2274</v>
      </c>
      <c r="F23" s="341"/>
      <c r="G23" s="340"/>
      <c r="H23" s="341"/>
      <c r="I23" s="340"/>
      <c r="J23" s="341"/>
      <c r="K23" s="323"/>
      <c r="L23" s="342"/>
      <c r="M23" s="323"/>
      <c r="N23" s="342"/>
      <c r="O23" s="323"/>
      <c r="P23" s="342"/>
      <c r="Q23" s="323"/>
      <c r="R23" s="323"/>
      <c r="S23" s="323"/>
      <c r="T23" s="323"/>
      <c r="U23" s="323"/>
      <c r="V23" s="323"/>
      <c r="W23" s="323"/>
      <c r="X23" s="323"/>
      <c r="Y23" s="323"/>
      <c r="Z23" s="323"/>
      <c r="AA23" s="323"/>
      <c r="AB23" s="323"/>
    </row>
    <row r="24">
      <c r="A24" s="340"/>
      <c r="B24" s="340">
        <v>21.0</v>
      </c>
      <c r="C24" s="340" t="s">
        <v>2266</v>
      </c>
      <c r="D24" s="341">
        <v>45736.0</v>
      </c>
      <c r="E24" s="340" t="s">
        <v>2275</v>
      </c>
      <c r="F24" s="341"/>
      <c r="G24" s="340"/>
      <c r="H24" s="341"/>
      <c r="I24" s="340"/>
      <c r="J24" s="341"/>
      <c r="K24" s="323"/>
      <c r="L24" s="342"/>
      <c r="M24" s="323"/>
      <c r="N24" s="342"/>
      <c r="O24" s="323"/>
      <c r="P24" s="342"/>
      <c r="Q24" s="323"/>
      <c r="R24" s="323"/>
      <c r="S24" s="323"/>
      <c r="T24" s="323"/>
      <c r="U24" s="323"/>
      <c r="V24" s="323"/>
      <c r="W24" s="323"/>
      <c r="X24" s="323"/>
      <c r="Y24" s="323"/>
      <c r="Z24" s="323"/>
      <c r="AA24" s="323"/>
      <c r="AB24" s="323"/>
    </row>
    <row r="25">
      <c r="A25" s="340"/>
      <c r="B25" s="340">
        <v>22.0</v>
      </c>
      <c r="C25" s="340" t="s">
        <v>2266</v>
      </c>
      <c r="D25" s="341">
        <v>45741.0</v>
      </c>
      <c r="E25" s="340"/>
      <c r="F25" s="341"/>
      <c r="G25" s="340" t="s">
        <v>2276</v>
      </c>
      <c r="H25" s="341">
        <v>45741.0</v>
      </c>
      <c r="I25" s="340"/>
      <c r="J25" s="341"/>
      <c r="K25" s="323"/>
      <c r="L25" s="342"/>
      <c r="M25" s="323"/>
      <c r="N25" s="342"/>
      <c r="O25" s="323"/>
      <c r="P25" s="342"/>
      <c r="Q25" s="323"/>
      <c r="R25" s="323"/>
      <c r="S25" s="323"/>
      <c r="T25" s="323"/>
      <c r="U25" s="323"/>
      <c r="V25" s="323"/>
      <c r="W25" s="323"/>
      <c r="X25" s="323"/>
      <c r="Y25" s="323"/>
      <c r="Z25" s="323"/>
      <c r="AA25" s="323"/>
      <c r="AB25" s="323"/>
    </row>
    <row r="26">
      <c r="A26" s="340"/>
      <c r="B26" s="340">
        <v>23.0</v>
      </c>
      <c r="C26" s="340" t="s">
        <v>2266</v>
      </c>
      <c r="D26" s="341">
        <v>45748.0</v>
      </c>
      <c r="E26" s="340"/>
      <c r="F26" s="341"/>
      <c r="G26" s="340"/>
      <c r="H26" s="341"/>
      <c r="I26" s="340" t="s">
        <v>2277</v>
      </c>
      <c r="J26" s="341">
        <v>45756.0</v>
      </c>
      <c r="K26" s="323"/>
      <c r="L26" s="342"/>
      <c r="M26" s="323"/>
      <c r="N26" s="342"/>
      <c r="O26" s="323"/>
      <c r="P26" s="342"/>
      <c r="Q26" s="323"/>
      <c r="R26" s="323"/>
      <c r="S26" s="323"/>
      <c r="T26" s="323"/>
      <c r="U26" s="323"/>
      <c r="V26" s="323"/>
      <c r="W26" s="323"/>
      <c r="X26" s="323"/>
      <c r="Y26" s="323"/>
      <c r="Z26" s="323"/>
      <c r="AA26" s="323"/>
      <c r="AB26" s="323"/>
    </row>
    <row r="27">
      <c r="A27" s="340"/>
      <c r="B27" s="340">
        <v>24.0</v>
      </c>
      <c r="C27" s="340" t="s">
        <v>2266</v>
      </c>
      <c r="D27" s="341"/>
      <c r="E27" s="340"/>
      <c r="F27" s="341"/>
      <c r="G27" s="340" t="s">
        <v>2278</v>
      </c>
      <c r="H27" s="341">
        <v>45755.0</v>
      </c>
      <c r="I27" s="340"/>
      <c r="J27" s="341"/>
      <c r="K27" s="323"/>
      <c r="L27" s="342"/>
      <c r="M27" s="323"/>
      <c r="N27" s="342"/>
      <c r="O27" s="323"/>
      <c r="P27" s="342"/>
      <c r="Q27" s="323"/>
      <c r="R27" s="323"/>
      <c r="S27" s="323"/>
      <c r="T27" s="323"/>
      <c r="U27" s="323"/>
      <c r="V27" s="323"/>
      <c r="W27" s="323"/>
      <c r="X27" s="323"/>
      <c r="Y27" s="323"/>
      <c r="Z27" s="323"/>
      <c r="AA27" s="323"/>
      <c r="AB27" s="323"/>
    </row>
    <row r="28">
      <c r="A28" s="340"/>
      <c r="B28" s="340">
        <v>25.0</v>
      </c>
      <c r="C28" s="340" t="s">
        <v>2266</v>
      </c>
      <c r="D28" s="341"/>
      <c r="E28" s="340"/>
      <c r="F28" s="341"/>
      <c r="G28" s="340" t="s">
        <v>2279</v>
      </c>
      <c r="H28" s="341">
        <v>45771.0</v>
      </c>
      <c r="I28" s="340"/>
      <c r="J28" s="341"/>
      <c r="K28" s="323"/>
      <c r="L28" s="342"/>
      <c r="M28" s="323"/>
      <c r="N28" s="342"/>
      <c r="O28" s="323"/>
      <c r="P28" s="342"/>
      <c r="Q28" s="323"/>
      <c r="R28" s="323"/>
      <c r="S28" s="323"/>
      <c r="T28" s="323"/>
      <c r="U28" s="323"/>
      <c r="V28" s="323"/>
      <c r="W28" s="323"/>
      <c r="X28" s="323"/>
      <c r="Y28" s="323"/>
      <c r="Z28" s="323"/>
      <c r="AA28" s="323"/>
      <c r="AB28" s="323"/>
    </row>
    <row r="29">
      <c r="A29" s="340"/>
      <c r="B29" s="340">
        <v>26.0</v>
      </c>
      <c r="C29" s="340" t="s">
        <v>2266</v>
      </c>
      <c r="D29" s="341"/>
      <c r="E29" s="340"/>
      <c r="F29" s="341"/>
      <c r="G29" s="340" t="s">
        <v>2280</v>
      </c>
      <c r="H29" s="341">
        <v>45775.0</v>
      </c>
      <c r="I29" s="340"/>
      <c r="J29" s="341"/>
      <c r="K29" s="323"/>
      <c r="L29" s="342"/>
      <c r="M29" s="323"/>
      <c r="N29" s="342"/>
      <c r="O29" s="323"/>
      <c r="P29" s="342"/>
      <c r="Q29" s="323"/>
      <c r="R29" s="323"/>
      <c r="S29" s="323"/>
      <c r="T29" s="323"/>
      <c r="U29" s="323"/>
      <c r="V29" s="323"/>
      <c r="W29" s="323"/>
      <c r="X29" s="323"/>
      <c r="Y29" s="323"/>
      <c r="Z29" s="323"/>
      <c r="AA29" s="323"/>
      <c r="AB29" s="323"/>
    </row>
    <row r="30">
      <c r="A30" s="340"/>
      <c r="B30" s="340">
        <v>27.0</v>
      </c>
      <c r="C30" s="340" t="s">
        <v>2266</v>
      </c>
      <c r="D30" s="341">
        <v>45776.0</v>
      </c>
      <c r="E30" s="340" t="s">
        <v>2281</v>
      </c>
      <c r="F30" s="341"/>
      <c r="G30" s="340"/>
      <c r="H30" s="341"/>
      <c r="I30" s="340" t="s">
        <v>2282</v>
      </c>
      <c r="J30" s="341">
        <v>45773.0</v>
      </c>
      <c r="K30" s="323"/>
      <c r="L30" s="342"/>
      <c r="M30" s="323"/>
      <c r="N30" s="342"/>
      <c r="O30" s="323"/>
      <c r="P30" s="342"/>
      <c r="Q30" s="323"/>
      <c r="R30" s="323"/>
      <c r="S30" s="323"/>
      <c r="T30" s="323"/>
      <c r="U30" s="323"/>
      <c r="V30" s="323"/>
      <c r="W30" s="323"/>
      <c r="X30" s="323"/>
      <c r="Y30" s="323"/>
      <c r="Z30" s="323"/>
      <c r="AA30" s="323"/>
      <c r="AB30" s="323"/>
    </row>
    <row r="31">
      <c r="A31" s="340"/>
      <c r="B31" s="340">
        <v>28.0</v>
      </c>
      <c r="C31" s="340" t="s">
        <v>2266</v>
      </c>
      <c r="D31" s="343"/>
      <c r="E31" s="340" t="s">
        <v>2283</v>
      </c>
      <c r="F31" s="344">
        <v>45777.0</v>
      </c>
      <c r="G31" s="343"/>
      <c r="H31" s="343"/>
      <c r="I31" s="343"/>
      <c r="J31" s="341"/>
      <c r="K31" s="323"/>
      <c r="L31" s="342"/>
      <c r="M31" s="323"/>
      <c r="N31" s="342"/>
      <c r="O31" s="323"/>
      <c r="P31" s="342"/>
      <c r="Q31" s="323"/>
      <c r="R31" s="323"/>
      <c r="S31" s="323"/>
      <c r="T31" s="323"/>
      <c r="U31" s="323"/>
      <c r="V31" s="323"/>
      <c r="W31" s="323"/>
      <c r="X31" s="323"/>
      <c r="Y31" s="323"/>
      <c r="Z31" s="323"/>
      <c r="AA31" s="323"/>
      <c r="AB31" s="323"/>
    </row>
    <row r="32">
      <c r="A32" s="340"/>
      <c r="B32" s="340">
        <v>29.0</v>
      </c>
      <c r="C32" s="340" t="s">
        <v>2266</v>
      </c>
      <c r="D32" s="341"/>
      <c r="E32" s="340"/>
      <c r="F32" s="341"/>
      <c r="G32" s="340" t="s">
        <v>2284</v>
      </c>
      <c r="H32" s="341">
        <v>45782.0</v>
      </c>
      <c r="I32" s="340"/>
      <c r="J32" s="341"/>
      <c r="K32" s="323"/>
      <c r="L32" s="342"/>
      <c r="M32" s="323"/>
      <c r="N32" s="342"/>
      <c r="O32" s="323"/>
      <c r="P32" s="342"/>
      <c r="Q32" s="323"/>
      <c r="R32" s="323"/>
      <c r="S32" s="323"/>
      <c r="T32" s="323"/>
      <c r="U32" s="323"/>
      <c r="V32" s="323"/>
      <c r="W32" s="323"/>
      <c r="X32" s="323"/>
      <c r="Y32" s="323"/>
      <c r="Z32" s="323"/>
      <c r="AA32" s="323"/>
      <c r="AB32" s="323"/>
    </row>
    <row r="33">
      <c r="A33" s="340"/>
      <c r="B33" s="340">
        <v>30.0</v>
      </c>
      <c r="C33" s="340" t="s">
        <v>2266</v>
      </c>
      <c r="D33" s="341">
        <v>45784.0</v>
      </c>
      <c r="E33" s="340" t="s">
        <v>2285</v>
      </c>
      <c r="F33" s="341"/>
      <c r="G33" s="340"/>
      <c r="H33" s="341"/>
      <c r="I33" s="340"/>
      <c r="J33" s="341"/>
      <c r="K33" s="323"/>
      <c r="L33" s="342"/>
      <c r="M33" s="323"/>
      <c r="N33" s="342"/>
      <c r="O33" s="323"/>
      <c r="P33" s="342"/>
      <c r="Q33" s="323"/>
      <c r="R33" s="323"/>
      <c r="S33" s="323"/>
      <c r="T33" s="323"/>
      <c r="U33" s="323"/>
      <c r="V33" s="323"/>
      <c r="W33" s="323"/>
      <c r="X33" s="323"/>
      <c r="Y33" s="323"/>
      <c r="Z33" s="323"/>
      <c r="AA33" s="323"/>
      <c r="AB33" s="323"/>
    </row>
    <row r="34">
      <c r="A34" s="340"/>
      <c r="B34" s="340">
        <v>31.0</v>
      </c>
      <c r="C34" s="340" t="s">
        <v>2266</v>
      </c>
      <c r="D34" s="341">
        <v>45795.0</v>
      </c>
      <c r="E34" s="340" t="s">
        <v>2286</v>
      </c>
      <c r="F34" s="341"/>
      <c r="G34" s="340"/>
      <c r="H34" s="341"/>
      <c r="I34" s="340"/>
      <c r="J34" s="341"/>
      <c r="K34" s="323"/>
      <c r="L34" s="342"/>
      <c r="M34" s="323"/>
      <c r="N34" s="342"/>
      <c r="O34" s="323"/>
      <c r="P34" s="342"/>
      <c r="Q34" s="323"/>
      <c r="R34" s="323"/>
      <c r="S34" s="323"/>
      <c r="T34" s="323"/>
      <c r="U34" s="323"/>
      <c r="V34" s="323"/>
      <c r="W34" s="323"/>
      <c r="X34" s="323"/>
      <c r="Y34" s="323"/>
      <c r="Z34" s="323"/>
      <c r="AA34" s="323"/>
      <c r="AB34" s="323"/>
    </row>
    <row r="35">
      <c r="A35" s="340"/>
      <c r="B35" s="340"/>
      <c r="C35" s="340"/>
      <c r="D35" s="341"/>
      <c r="E35" s="340"/>
      <c r="F35" s="341"/>
      <c r="G35" s="340"/>
      <c r="H35" s="341"/>
      <c r="I35" s="340"/>
      <c r="J35" s="341"/>
      <c r="K35" s="323"/>
      <c r="L35" s="342"/>
      <c r="M35" s="323"/>
      <c r="N35" s="342"/>
      <c r="O35" s="323"/>
      <c r="P35" s="342"/>
      <c r="Q35" s="323"/>
      <c r="R35" s="323"/>
      <c r="S35" s="323"/>
      <c r="T35" s="323"/>
      <c r="U35" s="323"/>
      <c r="V35" s="323"/>
      <c r="W35" s="323"/>
      <c r="X35" s="323"/>
      <c r="Y35" s="323"/>
      <c r="Z35" s="323"/>
      <c r="AA35" s="323"/>
      <c r="AB35" s="323"/>
    </row>
    <row r="36">
      <c r="A36" s="340"/>
      <c r="B36" s="340"/>
      <c r="C36" s="340"/>
      <c r="D36" s="341"/>
      <c r="E36" s="340"/>
      <c r="F36" s="341"/>
      <c r="G36" s="340"/>
      <c r="H36" s="341"/>
      <c r="I36" s="340"/>
      <c r="J36" s="341"/>
      <c r="K36" s="323"/>
      <c r="L36" s="342"/>
      <c r="M36" s="323"/>
      <c r="N36" s="342"/>
      <c r="O36" s="323"/>
      <c r="P36" s="342"/>
      <c r="Q36" s="323"/>
      <c r="R36" s="323"/>
      <c r="S36" s="323"/>
      <c r="T36" s="323"/>
      <c r="U36" s="323"/>
      <c r="V36" s="323"/>
      <c r="W36" s="323"/>
      <c r="X36" s="323"/>
      <c r="Y36" s="323"/>
      <c r="Z36" s="323"/>
      <c r="AA36" s="323"/>
      <c r="AB36" s="323"/>
    </row>
    <row r="37">
      <c r="A37" s="338" t="s">
        <v>33</v>
      </c>
      <c r="B37" s="339"/>
      <c r="C37" s="321"/>
      <c r="D37" s="321"/>
      <c r="E37" s="321"/>
      <c r="F37" s="321"/>
      <c r="G37" s="321"/>
      <c r="H37" s="321"/>
      <c r="I37" s="321"/>
      <c r="J37" s="321"/>
      <c r="K37" s="321"/>
      <c r="L37" s="321"/>
      <c r="M37" s="321"/>
      <c r="N37" s="321"/>
      <c r="O37" s="321"/>
      <c r="P37" s="322"/>
      <c r="Q37" s="323"/>
      <c r="R37" s="323"/>
      <c r="S37" s="323"/>
      <c r="T37" s="323"/>
      <c r="U37" s="323"/>
      <c r="V37" s="323"/>
      <c r="W37" s="323"/>
      <c r="X37" s="323"/>
      <c r="Y37" s="323"/>
      <c r="Z37" s="323"/>
      <c r="AA37" s="323"/>
      <c r="AB37" s="323"/>
    </row>
    <row r="38">
      <c r="A38" s="340"/>
      <c r="B38" s="340">
        <v>1.0</v>
      </c>
      <c r="C38" s="340" t="s">
        <v>2287</v>
      </c>
      <c r="D38" s="341">
        <v>45660.0</v>
      </c>
      <c r="E38" s="340"/>
      <c r="F38" s="341"/>
      <c r="G38" s="340"/>
      <c r="H38" s="341"/>
      <c r="I38" s="345"/>
      <c r="J38" s="346"/>
      <c r="K38" s="343"/>
      <c r="L38" s="343"/>
      <c r="M38" s="340" t="s">
        <v>989</v>
      </c>
      <c r="N38" s="341">
        <v>45685.0</v>
      </c>
      <c r="O38" s="323"/>
      <c r="P38" s="342"/>
      <c r="Q38" s="323"/>
      <c r="R38" s="323"/>
      <c r="S38" s="323"/>
      <c r="T38" s="323"/>
      <c r="U38" s="323"/>
      <c r="V38" s="323"/>
      <c r="W38" s="323"/>
      <c r="X38" s="323"/>
      <c r="Y38" s="323"/>
      <c r="Z38" s="323"/>
      <c r="AA38" s="323"/>
      <c r="AB38" s="323"/>
    </row>
    <row r="39">
      <c r="A39" s="340"/>
      <c r="B39" s="340">
        <v>2.0</v>
      </c>
      <c r="C39" s="340" t="s">
        <v>2288</v>
      </c>
      <c r="D39" s="341">
        <v>45614.0</v>
      </c>
      <c r="E39" s="340"/>
      <c r="F39" s="341"/>
      <c r="G39" s="340"/>
      <c r="H39" s="341"/>
      <c r="I39" s="340" t="s">
        <v>2289</v>
      </c>
      <c r="J39" s="341">
        <v>45616.0</v>
      </c>
      <c r="K39" s="323"/>
      <c r="L39" s="342"/>
      <c r="M39" s="323"/>
      <c r="N39" s="342"/>
      <c r="O39" s="323"/>
      <c r="P39" s="342"/>
      <c r="Q39" s="323"/>
      <c r="R39" s="323"/>
      <c r="S39" s="323"/>
      <c r="T39" s="323"/>
      <c r="U39" s="323"/>
      <c r="V39" s="323"/>
      <c r="W39" s="323"/>
      <c r="X39" s="323"/>
      <c r="Y39" s="323"/>
      <c r="Z39" s="323"/>
      <c r="AA39" s="323"/>
      <c r="AB39" s="323"/>
    </row>
    <row r="40">
      <c r="A40" s="340"/>
      <c r="B40" s="340">
        <v>3.0</v>
      </c>
      <c r="C40" s="340" t="s">
        <v>2252</v>
      </c>
      <c r="D40" s="341">
        <v>45659.0</v>
      </c>
      <c r="E40" s="340"/>
      <c r="F40" s="341"/>
      <c r="G40" s="340"/>
      <c r="H40" s="341"/>
      <c r="I40" s="340" t="s">
        <v>2290</v>
      </c>
      <c r="J40" s="341">
        <v>45659.0</v>
      </c>
      <c r="K40" s="323"/>
      <c r="L40" s="342"/>
      <c r="M40" s="323"/>
      <c r="N40" s="342"/>
      <c r="O40" s="323"/>
      <c r="P40" s="342"/>
      <c r="Q40" s="323"/>
      <c r="R40" s="323"/>
      <c r="S40" s="323"/>
      <c r="T40" s="323"/>
      <c r="U40" s="323"/>
      <c r="V40" s="323"/>
      <c r="W40" s="323"/>
      <c r="X40" s="323"/>
      <c r="Y40" s="323"/>
      <c r="Z40" s="323"/>
      <c r="AA40" s="323"/>
      <c r="AB40" s="323"/>
    </row>
    <row r="41">
      <c r="A41" s="340"/>
      <c r="B41" s="340">
        <v>4.0</v>
      </c>
      <c r="C41" s="340" t="s">
        <v>2252</v>
      </c>
      <c r="D41" s="341">
        <v>45663.0</v>
      </c>
      <c r="E41" s="340" t="s">
        <v>2291</v>
      </c>
      <c r="F41" s="341">
        <v>45663.0</v>
      </c>
      <c r="G41" s="323"/>
      <c r="H41" s="342"/>
      <c r="I41" s="323"/>
      <c r="J41" s="342"/>
      <c r="K41" s="323"/>
      <c r="L41" s="342"/>
      <c r="M41" s="323"/>
      <c r="N41" s="342"/>
      <c r="O41" s="323"/>
      <c r="P41" s="342"/>
      <c r="Q41" s="323"/>
      <c r="R41" s="323"/>
      <c r="S41" s="323"/>
      <c r="T41" s="323"/>
      <c r="U41" s="323"/>
      <c r="V41" s="323"/>
      <c r="W41" s="323"/>
      <c r="X41" s="323"/>
      <c r="Y41" s="323"/>
      <c r="Z41" s="323"/>
      <c r="AA41" s="323"/>
      <c r="AB41" s="323"/>
    </row>
    <row r="42">
      <c r="A42" s="340"/>
      <c r="B42" s="340">
        <v>5.0</v>
      </c>
      <c r="C42" s="340" t="s">
        <v>2252</v>
      </c>
      <c r="D42" s="341">
        <v>45660.0</v>
      </c>
      <c r="E42" s="340" t="s">
        <v>2292</v>
      </c>
      <c r="F42" s="341">
        <v>45660.0</v>
      </c>
      <c r="G42" s="323"/>
      <c r="H42" s="342"/>
      <c r="I42" s="323"/>
      <c r="J42" s="342"/>
      <c r="K42" s="323"/>
      <c r="L42" s="342"/>
      <c r="M42" s="323"/>
      <c r="N42" s="342"/>
      <c r="O42" s="323"/>
      <c r="P42" s="342"/>
      <c r="Q42" s="323"/>
      <c r="R42" s="323"/>
      <c r="S42" s="323"/>
      <c r="T42" s="323"/>
      <c r="U42" s="323"/>
      <c r="V42" s="323"/>
      <c r="W42" s="323"/>
      <c r="X42" s="323"/>
      <c r="Y42" s="323"/>
      <c r="Z42" s="323"/>
      <c r="AA42" s="323"/>
      <c r="AB42" s="323"/>
    </row>
    <row r="43">
      <c r="A43" s="340"/>
      <c r="B43" s="340">
        <v>6.0</v>
      </c>
      <c r="C43" s="340" t="s">
        <v>2252</v>
      </c>
      <c r="D43" s="341">
        <v>45655.0</v>
      </c>
      <c r="E43" s="347" t="s">
        <v>2293</v>
      </c>
      <c r="F43" s="341">
        <v>45656.0</v>
      </c>
      <c r="G43" s="323"/>
      <c r="H43" s="342"/>
      <c r="I43" s="323"/>
      <c r="J43" s="342"/>
      <c r="K43" s="323"/>
      <c r="L43" s="342"/>
      <c r="M43" s="323"/>
      <c r="N43" s="342"/>
      <c r="O43" s="323"/>
      <c r="P43" s="342"/>
      <c r="Q43" s="323"/>
      <c r="R43" s="323"/>
      <c r="S43" s="323"/>
      <c r="T43" s="323"/>
      <c r="U43" s="323"/>
      <c r="V43" s="323"/>
      <c r="W43" s="323"/>
      <c r="X43" s="323"/>
      <c r="Y43" s="323"/>
      <c r="Z43" s="323"/>
      <c r="AA43" s="323"/>
      <c r="AB43" s="323"/>
    </row>
    <row r="44">
      <c r="A44" s="340"/>
      <c r="B44" s="340">
        <v>7.0</v>
      </c>
      <c r="C44" s="340" t="s">
        <v>2252</v>
      </c>
      <c r="D44" s="341">
        <v>45667.0</v>
      </c>
      <c r="E44" s="340" t="s">
        <v>2294</v>
      </c>
      <c r="F44" s="341">
        <v>45667.0</v>
      </c>
      <c r="G44" s="323"/>
      <c r="H44" s="342"/>
      <c r="I44" s="323"/>
      <c r="J44" s="342"/>
      <c r="K44" s="323"/>
      <c r="L44" s="342"/>
      <c r="M44" s="323"/>
      <c r="N44" s="342"/>
      <c r="O44" s="323"/>
      <c r="P44" s="342"/>
      <c r="Q44" s="323"/>
      <c r="R44" s="323"/>
      <c r="S44" s="323"/>
      <c r="T44" s="323"/>
      <c r="U44" s="323"/>
      <c r="V44" s="323"/>
      <c r="W44" s="323"/>
      <c r="X44" s="323"/>
      <c r="Y44" s="323"/>
      <c r="Z44" s="323"/>
      <c r="AA44" s="323"/>
      <c r="AB44" s="323"/>
    </row>
    <row r="45">
      <c r="A45" s="340"/>
      <c r="B45" s="340">
        <v>8.0</v>
      </c>
      <c r="C45" s="340" t="s">
        <v>2295</v>
      </c>
      <c r="D45" s="341">
        <v>45668.0</v>
      </c>
      <c r="E45" s="340"/>
      <c r="F45" s="340"/>
      <c r="G45" s="323"/>
      <c r="H45" s="342"/>
      <c r="I45" s="340" t="s">
        <v>2296</v>
      </c>
      <c r="J45" s="341">
        <v>45671.0</v>
      </c>
      <c r="K45" s="323"/>
      <c r="L45" s="342"/>
      <c r="M45" s="323"/>
      <c r="N45" s="342"/>
      <c r="O45" s="323"/>
      <c r="P45" s="342"/>
      <c r="Q45" s="323"/>
      <c r="R45" s="323"/>
      <c r="S45" s="323"/>
      <c r="T45" s="323"/>
      <c r="U45" s="323"/>
      <c r="V45" s="323"/>
      <c r="W45" s="323"/>
      <c r="X45" s="323"/>
      <c r="Y45" s="323"/>
      <c r="Z45" s="323"/>
      <c r="AA45" s="323"/>
      <c r="AB45" s="323"/>
    </row>
    <row r="46">
      <c r="A46" s="340"/>
      <c r="B46" s="340">
        <v>9.0</v>
      </c>
      <c r="C46" s="340" t="s">
        <v>2252</v>
      </c>
      <c r="D46" s="341">
        <v>45671.0</v>
      </c>
      <c r="E46" s="343"/>
      <c r="F46" s="343"/>
      <c r="G46" s="340" t="s">
        <v>2297</v>
      </c>
      <c r="H46" s="341">
        <v>45671.0</v>
      </c>
      <c r="I46" s="323"/>
      <c r="J46" s="342"/>
      <c r="K46" s="323"/>
      <c r="L46" s="342"/>
      <c r="M46" s="323"/>
      <c r="N46" s="342"/>
      <c r="O46" s="323"/>
      <c r="P46" s="342"/>
      <c r="Q46" s="323"/>
      <c r="R46" s="323"/>
      <c r="S46" s="323"/>
      <c r="T46" s="323"/>
      <c r="U46" s="323"/>
      <c r="V46" s="323"/>
      <c r="W46" s="323"/>
      <c r="X46" s="323"/>
      <c r="Y46" s="323"/>
      <c r="Z46" s="323"/>
      <c r="AA46" s="323"/>
      <c r="AB46" s="323"/>
    </row>
    <row r="47">
      <c r="A47" s="340"/>
      <c r="B47" s="340">
        <v>10.0</v>
      </c>
      <c r="C47" s="340" t="s">
        <v>2252</v>
      </c>
      <c r="D47" s="341">
        <v>45672.0</v>
      </c>
      <c r="E47" s="323"/>
      <c r="F47" s="342"/>
      <c r="G47" s="347" t="s">
        <v>2298</v>
      </c>
      <c r="H47" s="341">
        <v>45672.0</v>
      </c>
      <c r="I47" s="323"/>
      <c r="J47" s="342"/>
      <c r="K47" s="323"/>
      <c r="L47" s="342"/>
      <c r="M47" s="323"/>
      <c r="N47" s="342"/>
      <c r="O47" s="323"/>
      <c r="P47" s="342"/>
      <c r="Q47" s="323"/>
      <c r="R47" s="323"/>
      <c r="S47" s="323"/>
      <c r="T47" s="323"/>
      <c r="U47" s="323"/>
      <c r="V47" s="323"/>
      <c r="W47" s="323"/>
      <c r="X47" s="323"/>
      <c r="Y47" s="323"/>
      <c r="Z47" s="323"/>
      <c r="AA47" s="323"/>
      <c r="AB47" s="323"/>
    </row>
    <row r="48">
      <c r="A48" s="340"/>
      <c r="B48" s="340">
        <v>11.0</v>
      </c>
      <c r="C48" s="340" t="s">
        <v>2252</v>
      </c>
      <c r="D48" s="341">
        <v>45682.0</v>
      </c>
      <c r="E48" s="323"/>
      <c r="F48" s="342"/>
      <c r="G48" s="343"/>
      <c r="H48" s="343"/>
      <c r="I48" s="340" t="s">
        <v>2299</v>
      </c>
      <c r="J48" s="341">
        <v>45686.0</v>
      </c>
      <c r="K48" s="323"/>
      <c r="L48" s="342"/>
      <c r="M48" s="323"/>
      <c r="N48" s="342"/>
      <c r="O48" s="323"/>
      <c r="P48" s="342"/>
      <c r="Q48" s="323"/>
      <c r="R48" s="323"/>
      <c r="S48" s="323"/>
      <c r="T48" s="323"/>
      <c r="U48" s="323"/>
      <c r="V48" s="323"/>
      <c r="W48" s="323"/>
      <c r="X48" s="323"/>
      <c r="Y48" s="323"/>
      <c r="Z48" s="323"/>
      <c r="AA48" s="323"/>
      <c r="AB48" s="323"/>
    </row>
    <row r="49">
      <c r="A49" s="340"/>
      <c r="B49" s="340">
        <v>12.0</v>
      </c>
      <c r="C49" s="340" t="s">
        <v>7</v>
      </c>
      <c r="D49" s="341">
        <v>45690.0</v>
      </c>
      <c r="E49" s="323"/>
      <c r="F49" s="342"/>
      <c r="G49" s="323"/>
      <c r="H49" s="342"/>
      <c r="I49" s="323"/>
      <c r="J49" s="342"/>
      <c r="K49" s="340" t="s">
        <v>2300</v>
      </c>
      <c r="L49" s="341">
        <v>45691.0</v>
      </c>
      <c r="M49" s="323"/>
      <c r="N49" s="342"/>
      <c r="O49" s="323"/>
      <c r="P49" s="342"/>
      <c r="Q49" s="323"/>
      <c r="R49" s="323"/>
      <c r="S49" s="323"/>
      <c r="T49" s="323"/>
      <c r="U49" s="323"/>
      <c r="V49" s="323"/>
      <c r="W49" s="323"/>
      <c r="X49" s="323"/>
      <c r="Y49" s="323"/>
      <c r="Z49" s="323"/>
      <c r="AA49" s="323"/>
      <c r="AB49" s="323"/>
    </row>
    <row r="50">
      <c r="A50" s="340"/>
      <c r="B50" s="340">
        <v>13.0</v>
      </c>
      <c r="C50" s="340" t="s">
        <v>2301</v>
      </c>
      <c r="D50" s="341">
        <v>45691.0</v>
      </c>
      <c r="E50" s="323"/>
      <c r="F50" s="342"/>
      <c r="G50" s="340" t="s">
        <v>2302</v>
      </c>
      <c r="H50" s="341">
        <v>45691.0</v>
      </c>
      <c r="I50" s="323"/>
      <c r="J50" s="342"/>
      <c r="K50" s="323"/>
      <c r="L50" s="342"/>
      <c r="M50" s="323"/>
      <c r="N50" s="342"/>
      <c r="O50" s="323"/>
      <c r="P50" s="342"/>
      <c r="Q50" s="323"/>
      <c r="R50" s="323"/>
      <c r="S50" s="323"/>
      <c r="T50" s="323"/>
      <c r="U50" s="323"/>
      <c r="V50" s="323"/>
      <c r="W50" s="323"/>
      <c r="X50" s="323"/>
      <c r="Y50" s="323"/>
      <c r="Z50" s="323"/>
      <c r="AA50" s="323"/>
      <c r="AB50" s="323"/>
    </row>
    <row r="51">
      <c r="A51" s="340"/>
      <c r="B51" s="340">
        <v>14.0</v>
      </c>
      <c r="C51" s="340" t="s">
        <v>2252</v>
      </c>
      <c r="D51" s="341">
        <v>45695.0</v>
      </c>
      <c r="E51" s="323"/>
      <c r="F51" s="342"/>
      <c r="H51" s="341"/>
      <c r="I51" s="340" t="s">
        <v>2303</v>
      </c>
      <c r="J51" s="341">
        <v>45696.0</v>
      </c>
      <c r="K51" s="323"/>
      <c r="L51" s="342"/>
      <c r="M51" s="323"/>
      <c r="N51" s="342"/>
      <c r="O51" s="323"/>
      <c r="P51" s="342"/>
      <c r="Q51" s="323"/>
      <c r="R51" s="323"/>
      <c r="S51" s="323"/>
      <c r="T51" s="323"/>
      <c r="U51" s="323"/>
      <c r="V51" s="323"/>
      <c r="W51" s="323"/>
      <c r="X51" s="323"/>
      <c r="Y51" s="323"/>
      <c r="Z51" s="323"/>
      <c r="AA51" s="323"/>
      <c r="AB51" s="323"/>
    </row>
    <row r="52">
      <c r="A52" s="340"/>
      <c r="B52" s="340">
        <v>15.0</v>
      </c>
      <c r="C52" s="340" t="s">
        <v>2252</v>
      </c>
      <c r="D52" s="342"/>
      <c r="E52" s="323"/>
      <c r="F52" s="342"/>
      <c r="G52" s="323"/>
      <c r="H52" s="342"/>
      <c r="I52" s="340" t="s">
        <v>2304</v>
      </c>
      <c r="J52" s="341">
        <v>45699.0</v>
      </c>
      <c r="K52" s="323"/>
      <c r="L52" s="342"/>
      <c r="M52" s="323"/>
      <c r="N52" s="342"/>
      <c r="O52" s="323"/>
      <c r="P52" s="342"/>
      <c r="Q52" s="323"/>
      <c r="R52" s="323"/>
      <c r="S52" s="323"/>
      <c r="T52" s="323"/>
      <c r="U52" s="323"/>
      <c r="V52" s="323"/>
      <c r="W52" s="323"/>
      <c r="X52" s="323"/>
      <c r="Y52" s="323"/>
      <c r="Z52" s="323"/>
      <c r="AA52" s="323"/>
      <c r="AB52" s="323"/>
    </row>
    <row r="53">
      <c r="A53" s="340"/>
      <c r="B53" s="340">
        <v>16.0</v>
      </c>
      <c r="C53" s="340" t="s">
        <v>917</v>
      </c>
      <c r="D53" s="342"/>
      <c r="E53" s="323"/>
      <c r="F53" s="342"/>
      <c r="G53" s="323"/>
      <c r="H53" s="342"/>
      <c r="I53" s="323"/>
      <c r="J53" s="342"/>
      <c r="K53" s="323"/>
      <c r="L53" s="342"/>
      <c r="M53" s="340" t="s">
        <v>1000</v>
      </c>
      <c r="N53" s="341">
        <v>45699.0</v>
      </c>
      <c r="O53" s="323"/>
      <c r="P53" s="342"/>
      <c r="Q53" s="323"/>
      <c r="R53" s="323"/>
      <c r="S53" s="323"/>
      <c r="T53" s="323"/>
      <c r="U53" s="323"/>
      <c r="V53" s="323"/>
      <c r="W53" s="323"/>
      <c r="X53" s="323"/>
      <c r="Y53" s="323"/>
      <c r="Z53" s="323"/>
      <c r="AA53" s="323"/>
      <c r="AB53" s="323"/>
    </row>
    <row r="54">
      <c r="A54" s="340"/>
      <c r="B54" s="340">
        <v>17.0</v>
      </c>
      <c r="C54" s="340" t="s">
        <v>2252</v>
      </c>
      <c r="D54" s="341">
        <v>45701.0</v>
      </c>
      <c r="E54" s="323"/>
      <c r="F54" s="342"/>
      <c r="G54" s="340" t="s">
        <v>2305</v>
      </c>
      <c r="H54" s="341">
        <v>45701.0</v>
      </c>
      <c r="I54" s="323"/>
      <c r="J54" s="342"/>
      <c r="K54" s="323"/>
      <c r="L54" s="342"/>
      <c r="M54" s="323"/>
      <c r="N54" s="342"/>
      <c r="O54" s="323"/>
      <c r="P54" s="342"/>
      <c r="Q54" s="323"/>
      <c r="R54" s="323"/>
      <c r="S54" s="323"/>
      <c r="T54" s="323"/>
      <c r="U54" s="323"/>
      <c r="V54" s="323"/>
      <c r="W54" s="323"/>
      <c r="X54" s="323"/>
      <c r="Y54" s="323"/>
      <c r="Z54" s="323"/>
      <c r="AA54" s="323"/>
      <c r="AB54" s="323"/>
    </row>
    <row r="55">
      <c r="A55" s="340"/>
      <c r="B55" s="340">
        <v>18.0</v>
      </c>
      <c r="C55" s="340" t="s">
        <v>40</v>
      </c>
      <c r="D55" s="341">
        <v>45701.0</v>
      </c>
      <c r="E55" s="323"/>
      <c r="F55" s="342"/>
      <c r="G55" s="343"/>
      <c r="H55" s="341"/>
      <c r="I55" s="323"/>
      <c r="J55" s="342"/>
      <c r="K55" s="340"/>
      <c r="L55" s="341"/>
      <c r="M55" s="340" t="s">
        <v>2210</v>
      </c>
      <c r="N55" s="341">
        <v>45707.0</v>
      </c>
      <c r="O55" s="323"/>
      <c r="P55" s="342"/>
      <c r="Q55" s="323"/>
      <c r="R55" s="323"/>
      <c r="S55" s="323"/>
      <c r="T55" s="323"/>
      <c r="U55" s="323"/>
      <c r="V55" s="323"/>
      <c r="W55" s="323"/>
      <c r="X55" s="323"/>
      <c r="Y55" s="323"/>
      <c r="Z55" s="323"/>
      <c r="AA55" s="323"/>
      <c r="AB55" s="323"/>
    </row>
    <row r="56">
      <c r="A56" s="340"/>
      <c r="B56" s="340">
        <v>19.0</v>
      </c>
      <c r="C56" s="340" t="s">
        <v>2306</v>
      </c>
      <c r="D56" s="341">
        <v>45706.0</v>
      </c>
      <c r="E56" s="340" t="s">
        <v>2307</v>
      </c>
      <c r="F56" s="341">
        <v>45706.0</v>
      </c>
      <c r="G56" s="323"/>
      <c r="H56" s="342"/>
      <c r="I56" s="323"/>
      <c r="J56" s="342"/>
      <c r="K56" s="323"/>
      <c r="L56" s="342"/>
      <c r="M56" s="323"/>
      <c r="N56" s="342"/>
      <c r="O56" s="323"/>
      <c r="P56" s="342"/>
      <c r="Q56" s="323"/>
      <c r="R56" s="323"/>
      <c r="S56" s="323"/>
      <c r="T56" s="323"/>
      <c r="U56" s="323"/>
      <c r="V56" s="323"/>
      <c r="W56" s="323"/>
      <c r="X56" s="323"/>
      <c r="Y56" s="323"/>
      <c r="Z56" s="323"/>
      <c r="AA56" s="323"/>
      <c r="AB56" s="323"/>
    </row>
    <row r="57">
      <c r="A57" s="340"/>
      <c r="B57" s="340">
        <v>20.0</v>
      </c>
      <c r="C57" s="340" t="s">
        <v>2252</v>
      </c>
      <c r="D57" s="341">
        <v>45713.0</v>
      </c>
      <c r="E57" s="340" t="s">
        <v>2308</v>
      </c>
      <c r="F57" s="341">
        <v>45713.0</v>
      </c>
      <c r="G57" s="323"/>
      <c r="H57" s="342"/>
      <c r="I57" s="323"/>
      <c r="J57" s="342"/>
      <c r="K57" s="323"/>
      <c r="L57" s="342"/>
      <c r="M57" s="323"/>
      <c r="N57" s="342"/>
      <c r="O57" s="323"/>
      <c r="P57" s="342"/>
      <c r="Q57" s="323"/>
      <c r="R57" s="323"/>
      <c r="S57" s="323"/>
      <c r="T57" s="323"/>
      <c r="U57" s="323"/>
      <c r="V57" s="323"/>
      <c r="W57" s="323"/>
      <c r="X57" s="323"/>
      <c r="Y57" s="323"/>
      <c r="Z57" s="323"/>
      <c r="AA57" s="323"/>
      <c r="AB57" s="323"/>
    </row>
    <row r="58">
      <c r="A58" s="340"/>
      <c r="B58" s="340"/>
      <c r="C58" s="342"/>
      <c r="D58" s="342"/>
      <c r="E58" s="323"/>
      <c r="F58" s="342"/>
      <c r="G58" s="323"/>
      <c r="H58" s="342"/>
      <c r="I58" s="323"/>
      <c r="J58" s="342"/>
      <c r="K58" s="323"/>
      <c r="L58" s="342"/>
      <c r="M58" s="323"/>
      <c r="N58" s="342"/>
      <c r="O58" s="323"/>
      <c r="P58" s="342"/>
      <c r="Q58" s="323"/>
      <c r="R58" s="323"/>
      <c r="S58" s="323"/>
      <c r="T58" s="323"/>
      <c r="U58" s="323"/>
      <c r="V58" s="323"/>
      <c r="W58" s="323"/>
      <c r="X58" s="323"/>
      <c r="Y58" s="323"/>
      <c r="Z58" s="323"/>
      <c r="AA58" s="323"/>
      <c r="AB58" s="323"/>
    </row>
    <row r="59">
      <c r="A59" s="338" t="s">
        <v>31</v>
      </c>
      <c r="B59" s="339"/>
      <c r="C59" s="321"/>
      <c r="D59" s="321"/>
      <c r="E59" s="321"/>
      <c r="F59" s="321"/>
      <c r="G59" s="321"/>
      <c r="H59" s="321"/>
      <c r="I59" s="321"/>
      <c r="J59" s="321"/>
      <c r="K59" s="321"/>
      <c r="L59" s="321"/>
      <c r="M59" s="321"/>
      <c r="N59" s="321"/>
      <c r="O59" s="321"/>
      <c r="P59" s="322"/>
      <c r="Q59" s="323"/>
      <c r="R59" s="323"/>
      <c r="S59" s="323"/>
      <c r="T59" s="323"/>
      <c r="U59" s="323"/>
      <c r="V59" s="323"/>
      <c r="W59" s="323"/>
      <c r="X59" s="323"/>
      <c r="Y59" s="323"/>
      <c r="Z59" s="323"/>
      <c r="AA59" s="323"/>
      <c r="AB59" s="323"/>
    </row>
    <row r="60">
      <c r="A60" s="340"/>
      <c r="B60" s="340">
        <v>1.0</v>
      </c>
      <c r="C60" s="340" t="s">
        <v>2252</v>
      </c>
      <c r="D60" s="341">
        <v>45665.0</v>
      </c>
      <c r="E60" s="340"/>
      <c r="F60" s="341"/>
      <c r="G60" s="340" t="s">
        <v>2309</v>
      </c>
      <c r="H60" s="341">
        <v>45666.0</v>
      </c>
      <c r="I60" s="323"/>
      <c r="J60" s="342"/>
      <c r="K60" s="323"/>
      <c r="L60" s="342"/>
      <c r="M60" s="323"/>
      <c r="N60" s="342"/>
      <c r="O60" s="323"/>
      <c r="P60" s="342"/>
      <c r="Q60" s="323"/>
      <c r="R60" s="323"/>
      <c r="S60" s="323"/>
      <c r="T60" s="323"/>
      <c r="U60" s="323"/>
      <c r="V60" s="323"/>
      <c r="W60" s="323"/>
      <c r="X60" s="323"/>
      <c r="Y60" s="323"/>
      <c r="Z60" s="323"/>
      <c r="AA60" s="323"/>
      <c r="AB60" s="323"/>
    </row>
    <row r="61">
      <c r="A61" s="340"/>
      <c r="B61" s="340">
        <v>2.0</v>
      </c>
      <c r="C61" s="340" t="s">
        <v>2252</v>
      </c>
      <c r="D61" s="341">
        <v>45653.0</v>
      </c>
      <c r="E61" s="340"/>
      <c r="F61" s="341"/>
      <c r="G61" s="340" t="s">
        <v>2310</v>
      </c>
      <c r="H61" s="341">
        <v>45654.0</v>
      </c>
      <c r="I61" s="323"/>
      <c r="J61" s="342"/>
      <c r="K61" s="323"/>
      <c r="L61" s="342"/>
      <c r="M61" s="323"/>
      <c r="N61" s="342"/>
      <c r="O61" s="323"/>
      <c r="P61" s="342"/>
      <c r="Q61" s="323"/>
      <c r="R61" s="323"/>
      <c r="S61" s="323"/>
      <c r="T61" s="323"/>
      <c r="U61" s="323"/>
      <c r="V61" s="323"/>
      <c r="W61" s="323"/>
      <c r="X61" s="323"/>
      <c r="Y61" s="323"/>
      <c r="Z61" s="323"/>
      <c r="AA61" s="323"/>
      <c r="AB61" s="323"/>
    </row>
    <row r="62">
      <c r="A62" s="340"/>
      <c r="B62" s="340">
        <v>3.0</v>
      </c>
      <c r="C62" s="340" t="s">
        <v>2252</v>
      </c>
      <c r="D62" s="341">
        <v>45657.0</v>
      </c>
      <c r="E62" s="340"/>
      <c r="F62" s="341"/>
      <c r="G62" s="340" t="s">
        <v>2311</v>
      </c>
      <c r="H62" s="341">
        <v>45659.0</v>
      </c>
      <c r="I62" s="323"/>
      <c r="J62" s="342"/>
      <c r="K62" s="323"/>
      <c r="L62" s="342"/>
      <c r="M62" s="323"/>
      <c r="N62" s="342"/>
      <c r="O62" s="323"/>
      <c r="P62" s="342"/>
      <c r="Q62" s="323"/>
      <c r="R62" s="323"/>
      <c r="S62" s="323"/>
      <c r="T62" s="323"/>
      <c r="U62" s="323"/>
      <c r="V62" s="323"/>
      <c r="W62" s="323"/>
      <c r="X62" s="323"/>
      <c r="Y62" s="323"/>
      <c r="Z62" s="323"/>
      <c r="AA62" s="323"/>
      <c r="AB62" s="323"/>
    </row>
    <row r="63">
      <c r="A63" s="340"/>
      <c r="B63" s="340">
        <v>4.0</v>
      </c>
      <c r="C63" s="340" t="s">
        <v>2252</v>
      </c>
      <c r="D63" s="341">
        <v>45660.0</v>
      </c>
      <c r="E63" s="340"/>
      <c r="F63" s="341"/>
      <c r="G63" s="340" t="s">
        <v>2312</v>
      </c>
      <c r="H63" s="341">
        <v>45660.0</v>
      </c>
      <c r="I63" s="323"/>
      <c r="J63" s="342"/>
      <c r="K63" s="323"/>
      <c r="L63" s="342"/>
      <c r="M63" s="323"/>
      <c r="N63" s="342"/>
      <c r="O63" s="323"/>
      <c r="P63" s="342"/>
      <c r="Q63" s="323"/>
      <c r="R63" s="323"/>
      <c r="S63" s="323"/>
      <c r="T63" s="323"/>
      <c r="U63" s="323"/>
      <c r="V63" s="323"/>
      <c r="W63" s="323"/>
      <c r="X63" s="323"/>
      <c r="Y63" s="323"/>
      <c r="Z63" s="323"/>
      <c r="AA63" s="323"/>
      <c r="AB63" s="323"/>
    </row>
    <row r="64">
      <c r="A64" s="340"/>
      <c r="B64" s="340">
        <v>5.0</v>
      </c>
      <c r="C64" s="340" t="s">
        <v>2252</v>
      </c>
      <c r="D64" s="341">
        <v>45662.0</v>
      </c>
      <c r="E64" s="340"/>
      <c r="F64" s="341"/>
      <c r="G64" s="340" t="s">
        <v>2313</v>
      </c>
      <c r="H64" s="341">
        <v>45662.0</v>
      </c>
      <c r="I64" s="323"/>
      <c r="J64" s="342"/>
      <c r="K64" s="323"/>
      <c r="L64" s="342"/>
      <c r="M64" s="323"/>
      <c r="N64" s="342"/>
      <c r="O64" s="323"/>
      <c r="P64" s="342"/>
      <c r="Q64" s="323"/>
      <c r="R64" s="323"/>
      <c r="S64" s="323"/>
      <c r="T64" s="323"/>
      <c r="U64" s="323"/>
      <c r="V64" s="323"/>
      <c r="W64" s="323"/>
      <c r="X64" s="323"/>
      <c r="Y64" s="323"/>
      <c r="Z64" s="323"/>
      <c r="AA64" s="323"/>
      <c r="AB64" s="323"/>
    </row>
    <row r="65">
      <c r="A65" s="340"/>
      <c r="B65" s="340">
        <v>6.0</v>
      </c>
      <c r="C65" s="340" t="s">
        <v>2314</v>
      </c>
      <c r="D65" s="341">
        <v>45666.0</v>
      </c>
      <c r="E65" s="340"/>
      <c r="F65" s="341"/>
      <c r="G65" s="340"/>
      <c r="H65" s="341"/>
      <c r="I65" s="340"/>
      <c r="J65" s="341"/>
      <c r="M65" s="340" t="s">
        <v>983</v>
      </c>
      <c r="N65" s="341">
        <v>45681.0</v>
      </c>
      <c r="O65" s="323"/>
      <c r="P65" s="342"/>
      <c r="Q65" s="323"/>
      <c r="R65" s="323"/>
      <c r="S65" s="323"/>
      <c r="T65" s="323"/>
      <c r="U65" s="323"/>
      <c r="V65" s="323"/>
      <c r="W65" s="323"/>
      <c r="X65" s="323"/>
      <c r="Y65" s="323"/>
      <c r="Z65" s="323"/>
      <c r="AA65" s="323"/>
      <c r="AB65" s="323"/>
    </row>
    <row r="66" ht="14.25" customHeight="1">
      <c r="A66" s="340"/>
      <c r="B66" s="340">
        <v>7.0</v>
      </c>
      <c r="C66" s="340" t="s">
        <v>2252</v>
      </c>
      <c r="D66" s="341">
        <v>45670.0</v>
      </c>
      <c r="E66" s="340" t="s">
        <v>2315</v>
      </c>
      <c r="F66" s="341">
        <v>45670.0</v>
      </c>
      <c r="G66" s="340"/>
      <c r="H66" s="341"/>
      <c r="I66" s="340"/>
      <c r="J66" s="341"/>
      <c r="K66" s="323"/>
      <c r="L66" s="342"/>
      <c r="M66" s="323"/>
      <c r="N66" s="342"/>
      <c r="O66" s="323"/>
      <c r="P66" s="342"/>
      <c r="Q66" s="323"/>
      <c r="R66" s="323"/>
      <c r="S66" s="323"/>
      <c r="T66" s="323"/>
      <c r="U66" s="323"/>
      <c r="V66" s="323"/>
      <c r="W66" s="323"/>
      <c r="X66" s="323"/>
      <c r="Y66" s="323"/>
      <c r="Z66" s="323"/>
      <c r="AA66" s="323"/>
      <c r="AB66" s="323"/>
    </row>
    <row r="67" ht="14.25" customHeight="1">
      <c r="A67" s="340"/>
      <c r="B67" s="340">
        <v>8.0</v>
      </c>
      <c r="C67" s="340" t="s">
        <v>2252</v>
      </c>
      <c r="D67" s="341">
        <v>45672.0</v>
      </c>
      <c r="E67" s="340"/>
      <c r="F67" s="341"/>
      <c r="G67" s="340"/>
      <c r="H67" s="341"/>
      <c r="I67" s="340" t="s">
        <v>2316</v>
      </c>
      <c r="J67" s="341">
        <v>45672.0</v>
      </c>
      <c r="K67" s="323"/>
      <c r="L67" s="342"/>
      <c r="M67" s="323"/>
      <c r="N67" s="342"/>
      <c r="O67" s="323"/>
      <c r="P67" s="342"/>
      <c r="Q67" s="323"/>
      <c r="R67" s="323"/>
      <c r="S67" s="323"/>
      <c r="T67" s="323"/>
      <c r="U67" s="323"/>
      <c r="V67" s="323"/>
      <c r="W67" s="323"/>
      <c r="X67" s="323"/>
      <c r="Y67" s="323"/>
      <c r="Z67" s="323"/>
      <c r="AA67" s="323"/>
      <c r="AB67" s="323"/>
    </row>
    <row r="68" ht="14.25" customHeight="1">
      <c r="A68" s="340"/>
      <c r="B68" s="340">
        <v>9.0</v>
      </c>
      <c r="C68" s="340" t="s">
        <v>939</v>
      </c>
      <c r="D68" s="341">
        <v>45680.0</v>
      </c>
      <c r="E68" s="340"/>
      <c r="F68" s="341"/>
      <c r="G68" s="340" t="s">
        <v>2317</v>
      </c>
      <c r="H68" s="341">
        <v>45680.0</v>
      </c>
      <c r="I68" s="340"/>
      <c r="J68" s="341"/>
      <c r="K68" s="323"/>
      <c r="L68" s="342"/>
      <c r="M68" s="323"/>
      <c r="N68" s="342"/>
      <c r="O68" s="323"/>
      <c r="P68" s="342"/>
      <c r="Q68" s="323"/>
      <c r="R68" s="323"/>
      <c r="S68" s="323"/>
      <c r="T68" s="323"/>
      <c r="U68" s="323"/>
      <c r="V68" s="323"/>
      <c r="W68" s="323"/>
      <c r="X68" s="323"/>
      <c r="Y68" s="323"/>
      <c r="Z68" s="323"/>
      <c r="AA68" s="323"/>
      <c r="AB68" s="323"/>
    </row>
    <row r="69" ht="14.25" customHeight="1">
      <c r="A69" s="340"/>
      <c r="B69" s="340">
        <v>10.0</v>
      </c>
      <c r="C69" s="340" t="s">
        <v>2318</v>
      </c>
      <c r="D69" s="341">
        <v>45691.0</v>
      </c>
      <c r="E69" s="340"/>
      <c r="F69" s="341"/>
      <c r="G69" s="340" t="s">
        <v>2319</v>
      </c>
      <c r="H69" s="341">
        <v>45691.0</v>
      </c>
      <c r="I69" s="340"/>
      <c r="J69" s="341"/>
      <c r="K69" s="323"/>
      <c r="L69" s="342"/>
      <c r="M69" s="323"/>
      <c r="N69" s="342"/>
      <c r="O69" s="323"/>
      <c r="P69" s="342"/>
      <c r="Q69" s="323"/>
      <c r="R69" s="323"/>
      <c r="S69" s="323"/>
      <c r="T69" s="323"/>
      <c r="U69" s="323"/>
      <c r="V69" s="323"/>
      <c r="W69" s="323"/>
      <c r="X69" s="323"/>
      <c r="Y69" s="323"/>
      <c r="Z69" s="323"/>
      <c r="AA69" s="323"/>
      <c r="AB69" s="323"/>
    </row>
    <row r="70" ht="14.25" customHeight="1">
      <c r="A70" s="340"/>
      <c r="B70" s="340"/>
      <c r="C70" s="340"/>
      <c r="D70" s="341"/>
      <c r="E70" s="340"/>
      <c r="F70" s="341"/>
      <c r="G70" s="340"/>
      <c r="H70" s="341"/>
      <c r="I70" s="340"/>
      <c r="J70" s="341"/>
      <c r="K70" s="323"/>
      <c r="L70" s="342"/>
      <c r="M70" s="323"/>
      <c r="N70" s="342"/>
      <c r="O70" s="323"/>
      <c r="P70" s="342"/>
      <c r="Q70" s="323"/>
      <c r="R70" s="323"/>
      <c r="S70" s="323"/>
      <c r="T70" s="323"/>
      <c r="U70" s="323"/>
      <c r="V70" s="323"/>
      <c r="W70" s="323"/>
      <c r="X70" s="323"/>
      <c r="Y70" s="323"/>
      <c r="Z70" s="323"/>
      <c r="AA70" s="323"/>
      <c r="AB70" s="323"/>
    </row>
    <row r="71" ht="14.25" customHeight="1">
      <c r="A71" s="340"/>
      <c r="B71" s="340"/>
      <c r="C71" s="340"/>
      <c r="D71" s="341"/>
      <c r="E71" s="340"/>
      <c r="F71" s="341"/>
      <c r="G71" s="340"/>
      <c r="H71" s="341"/>
      <c r="I71" s="340"/>
      <c r="J71" s="341"/>
      <c r="K71" s="323"/>
      <c r="L71" s="342"/>
      <c r="M71" s="323"/>
      <c r="N71" s="342"/>
      <c r="O71" s="323"/>
      <c r="P71" s="342"/>
      <c r="Q71" s="323"/>
      <c r="R71" s="323"/>
      <c r="S71" s="323"/>
      <c r="T71" s="323"/>
      <c r="U71" s="323"/>
      <c r="V71" s="323"/>
      <c r="W71" s="323"/>
      <c r="X71" s="323"/>
      <c r="Y71" s="323"/>
      <c r="Z71" s="323"/>
      <c r="AA71" s="323"/>
      <c r="AB71" s="323"/>
    </row>
    <row r="72">
      <c r="A72" s="338" t="s">
        <v>30</v>
      </c>
      <c r="B72" s="339"/>
      <c r="C72" s="321"/>
      <c r="D72" s="321"/>
      <c r="E72" s="321"/>
      <c r="F72" s="321"/>
      <c r="G72" s="321"/>
      <c r="H72" s="321"/>
      <c r="I72" s="321"/>
      <c r="J72" s="321"/>
      <c r="K72" s="321"/>
      <c r="L72" s="321"/>
      <c r="M72" s="321"/>
      <c r="N72" s="321"/>
      <c r="O72" s="321"/>
      <c r="P72" s="322"/>
      <c r="Q72" s="323"/>
      <c r="R72" s="323"/>
      <c r="S72" s="323"/>
      <c r="T72" s="323"/>
      <c r="U72" s="323"/>
      <c r="V72" s="323"/>
      <c r="W72" s="323"/>
      <c r="X72" s="323"/>
      <c r="Y72" s="323"/>
      <c r="Z72" s="323"/>
      <c r="AA72" s="323"/>
      <c r="AB72" s="323"/>
    </row>
    <row r="73">
      <c r="A73" s="323"/>
      <c r="B73" s="340">
        <v>1.0</v>
      </c>
      <c r="C73" s="340" t="s">
        <v>2252</v>
      </c>
      <c r="D73" s="341">
        <v>45662.0</v>
      </c>
      <c r="E73" s="340"/>
      <c r="F73" s="341"/>
      <c r="G73" s="340"/>
      <c r="H73" s="341"/>
      <c r="I73" s="340" t="s">
        <v>2320</v>
      </c>
      <c r="J73" s="116">
        <v>45663.0</v>
      </c>
      <c r="K73" s="323"/>
      <c r="L73" s="342"/>
      <c r="M73" s="323"/>
      <c r="N73" s="342"/>
      <c r="O73" s="323"/>
      <c r="P73" s="342"/>
      <c r="Q73" s="323"/>
      <c r="R73" s="323"/>
      <c r="S73" s="323"/>
      <c r="T73" s="323"/>
      <c r="U73" s="323"/>
      <c r="V73" s="323"/>
      <c r="W73" s="323"/>
      <c r="X73" s="323"/>
      <c r="Y73" s="323"/>
      <c r="Z73" s="323"/>
      <c r="AA73" s="323"/>
      <c r="AB73" s="323"/>
    </row>
    <row r="74">
      <c r="A74" s="323"/>
      <c r="B74" s="340">
        <v>2.0</v>
      </c>
      <c r="C74" s="340" t="s">
        <v>2252</v>
      </c>
      <c r="D74" s="341">
        <v>45662.0</v>
      </c>
      <c r="E74" s="340"/>
      <c r="F74" s="341"/>
      <c r="G74" s="340"/>
      <c r="H74" s="341"/>
      <c r="K74" s="340" t="s">
        <v>1071</v>
      </c>
      <c r="L74" s="341">
        <v>45730.0</v>
      </c>
      <c r="M74" s="323"/>
      <c r="N74" s="342"/>
      <c r="O74" s="323"/>
      <c r="P74" s="342"/>
      <c r="Q74" s="323"/>
      <c r="R74" s="323"/>
      <c r="S74" s="323"/>
      <c r="T74" s="323"/>
      <c r="U74" s="323"/>
      <c r="V74" s="323"/>
      <c r="W74" s="323"/>
      <c r="X74" s="323"/>
      <c r="Y74" s="323"/>
      <c r="Z74" s="323"/>
      <c r="AA74" s="323"/>
      <c r="AB74" s="323"/>
    </row>
    <row r="75">
      <c r="A75" s="323"/>
      <c r="B75" s="340">
        <v>3.0</v>
      </c>
      <c r="C75" s="340" t="s">
        <v>2321</v>
      </c>
      <c r="D75" s="341">
        <v>45662.0</v>
      </c>
      <c r="E75" s="340"/>
      <c r="F75" s="341"/>
      <c r="G75" s="340"/>
      <c r="H75" s="341"/>
      <c r="I75" s="340" t="s">
        <v>2322</v>
      </c>
      <c r="J75" s="341">
        <v>45665.0</v>
      </c>
      <c r="K75" s="323"/>
      <c r="L75" s="342"/>
      <c r="M75" s="323"/>
      <c r="N75" s="342"/>
      <c r="O75" s="323"/>
      <c r="P75" s="342"/>
      <c r="Q75" s="323"/>
      <c r="R75" s="323"/>
      <c r="S75" s="323"/>
      <c r="T75" s="323"/>
      <c r="U75" s="323"/>
      <c r="V75" s="323"/>
      <c r="W75" s="323"/>
      <c r="X75" s="323"/>
      <c r="Y75" s="323"/>
      <c r="Z75" s="323"/>
      <c r="AA75" s="323"/>
      <c r="AB75" s="323"/>
    </row>
    <row r="76">
      <c r="A76" s="323"/>
      <c r="B76" s="340">
        <v>4.0</v>
      </c>
      <c r="C76" s="340" t="s">
        <v>333</v>
      </c>
      <c r="D76" s="341">
        <v>45645.0</v>
      </c>
      <c r="E76" s="340"/>
      <c r="F76" s="341"/>
      <c r="G76" s="340" t="s">
        <v>333</v>
      </c>
      <c r="H76" s="341">
        <v>45645.0</v>
      </c>
      <c r="I76" s="323"/>
      <c r="J76" s="342"/>
      <c r="K76" s="323"/>
      <c r="L76" s="342"/>
      <c r="M76" s="323"/>
      <c r="N76" s="342"/>
      <c r="O76" s="323"/>
      <c r="P76" s="342"/>
      <c r="Q76" s="323"/>
      <c r="R76" s="323"/>
      <c r="S76" s="323"/>
      <c r="T76" s="323"/>
      <c r="U76" s="323"/>
      <c r="V76" s="323"/>
      <c r="W76" s="323"/>
      <c r="X76" s="323"/>
      <c r="Y76" s="323"/>
      <c r="Z76" s="323"/>
      <c r="AA76" s="323"/>
      <c r="AB76" s="323"/>
    </row>
    <row r="77">
      <c r="A77" s="323"/>
      <c r="B77" s="340">
        <v>5.0</v>
      </c>
      <c r="C77" s="340" t="s">
        <v>2252</v>
      </c>
      <c r="D77" s="341">
        <v>45666.0</v>
      </c>
      <c r="E77" s="340" t="s">
        <v>2323</v>
      </c>
      <c r="F77" s="341">
        <v>45666.0</v>
      </c>
      <c r="G77" s="323"/>
      <c r="H77" s="342"/>
      <c r="I77" s="323"/>
      <c r="J77" s="342"/>
      <c r="K77" s="323"/>
      <c r="L77" s="342"/>
      <c r="M77" s="323"/>
      <c r="N77" s="342"/>
      <c r="O77" s="323"/>
      <c r="P77" s="342"/>
      <c r="Q77" s="323"/>
      <c r="R77" s="323"/>
      <c r="S77" s="323"/>
      <c r="T77" s="323"/>
      <c r="U77" s="323"/>
      <c r="V77" s="323"/>
      <c r="W77" s="323"/>
      <c r="X77" s="323"/>
      <c r="Y77" s="323"/>
      <c r="Z77" s="323"/>
      <c r="AA77" s="323"/>
      <c r="AB77" s="323"/>
    </row>
    <row r="78">
      <c r="A78" s="323"/>
      <c r="B78" s="340">
        <v>6.0</v>
      </c>
      <c r="C78" s="340" t="s">
        <v>2256</v>
      </c>
      <c r="D78" s="341">
        <v>45656.0</v>
      </c>
      <c r="E78" s="323"/>
      <c r="F78" s="342"/>
      <c r="G78" s="340" t="s">
        <v>1724</v>
      </c>
      <c r="H78" s="341">
        <v>45663.0</v>
      </c>
      <c r="I78" s="323"/>
      <c r="J78" s="342"/>
      <c r="K78" s="323"/>
      <c r="L78" s="342"/>
      <c r="M78" s="323"/>
      <c r="N78" s="342"/>
      <c r="O78" s="323"/>
      <c r="P78" s="342"/>
      <c r="Q78" s="323"/>
      <c r="R78" s="323"/>
      <c r="S78" s="323"/>
      <c r="T78" s="323"/>
      <c r="U78" s="323"/>
      <c r="V78" s="323"/>
      <c r="W78" s="323"/>
      <c r="X78" s="323"/>
      <c r="Y78" s="323"/>
      <c r="Z78" s="323"/>
      <c r="AA78" s="323"/>
      <c r="AB78" s="323"/>
    </row>
    <row r="79">
      <c r="A79" s="323"/>
      <c r="B79" s="340">
        <v>7.0</v>
      </c>
      <c r="C79" s="340" t="s">
        <v>2252</v>
      </c>
      <c r="D79" s="341">
        <v>45667.0</v>
      </c>
      <c r="E79" s="323"/>
      <c r="F79" s="342"/>
      <c r="H79" s="341"/>
      <c r="I79" s="345" t="s">
        <v>2324</v>
      </c>
      <c r="J79" s="341">
        <v>45673.0</v>
      </c>
      <c r="K79" s="323"/>
      <c r="L79" s="342"/>
      <c r="M79" s="323"/>
      <c r="N79" s="342"/>
      <c r="O79" s="323"/>
      <c r="P79" s="342"/>
      <c r="Q79" s="323"/>
      <c r="R79" s="323"/>
      <c r="S79" s="323"/>
      <c r="T79" s="323"/>
      <c r="U79" s="323"/>
      <c r="V79" s="323"/>
      <c r="W79" s="323"/>
      <c r="X79" s="323"/>
      <c r="Y79" s="323"/>
      <c r="Z79" s="323"/>
      <c r="AA79" s="323"/>
      <c r="AB79" s="323"/>
    </row>
    <row r="80">
      <c r="A80" s="323"/>
      <c r="B80" s="340">
        <v>8.0</v>
      </c>
      <c r="C80" s="340" t="s">
        <v>2252</v>
      </c>
      <c r="D80" s="341">
        <v>45629.0</v>
      </c>
      <c r="E80" s="323"/>
      <c r="F80" s="342"/>
      <c r="G80" s="323"/>
      <c r="H80" s="342"/>
      <c r="I80" s="340" t="s">
        <v>2325</v>
      </c>
      <c r="J80" s="341">
        <v>45630.0</v>
      </c>
      <c r="K80" s="323"/>
      <c r="L80" s="342"/>
      <c r="M80" s="323"/>
      <c r="N80" s="342"/>
      <c r="O80" s="323"/>
      <c r="P80" s="342"/>
      <c r="Q80" s="323"/>
      <c r="R80" s="323"/>
      <c r="S80" s="323"/>
      <c r="T80" s="323"/>
      <c r="U80" s="323"/>
      <c r="V80" s="323"/>
      <c r="W80" s="323"/>
      <c r="X80" s="323"/>
      <c r="Y80" s="323"/>
      <c r="Z80" s="323"/>
      <c r="AA80" s="323"/>
      <c r="AB80" s="323"/>
    </row>
    <row r="81">
      <c r="A81" s="323"/>
      <c r="B81" s="340">
        <v>9.0</v>
      </c>
      <c r="C81" s="340" t="s">
        <v>2252</v>
      </c>
      <c r="D81" s="341">
        <v>45672.0</v>
      </c>
      <c r="E81" s="340" t="s">
        <v>2326</v>
      </c>
      <c r="F81" s="341">
        <v>45672.0</v>
      </c>
      <c r="G81" s="323"/>
      <c r="H81" s="342"/>
      <c r="I81" s="323"/>
      <c r="J81" s="342"/>
      <c r="K81" s="323"/>
      <c r="L81" s="342"/>
      <c r="M81" s="323"/>
      <c r="N81" s="342"/>
      <c r="O81" s="323"/>
      <c r="P81" s="342"/>
      <c r="Q81" s="323"/>
      <c r="R81" s="323"/>
      <c r="S81" s="323"/>
      <c r="T81" s="323"/>
      <c r="U81" s="323"/>
      <c r="V81" s="323"/>
      <c r="W81" s="323"/>
      <c r="X81" s="323"/>
      <c r="Y81" s="323"/>
      <c r="Z81" s="323"/>
      <c r="AA81" s="323"/>
      <c r="AB81" s="323"/>
    </row>
    <row r="82">
      <c r="A82" s="323"/>
      <c r="B82" s="340">
        <v>10.0</v>
      </c>
      <c r="C82" s="340" t="s">
        <v>2252</v>
      </c>
      <c r="D82" s="341">
        <v>45675.0</v>
      </c>
      <c r="F82" s="341"/>
      <c r="H82" s="342"/>
      <c r="I82" s="323"/>
      <c r="J82" s="342"/>
      <c r="K82" s="323"/>
      <c r="L82" s="342"/>
      <c r="M82" s="323"/>
      <c r="N82" s="342"/>
      <c r="O82" s="340" t="s">
        <v>2327</v>
      </c>
      <c r="P82" s="341">
        <v>45678.0</v>
      </c>
      <c r="Q82" s="323"/>
      <c r="R82" s="323"/>
      <c r="S82" s="323"/>
      <c r="T82" s="323"/>
      <c r="U82" s="323"/>
      <c r="V82" s="323"/>
      <c r="W82" s="323"/>
      <c r="X82" s="323"/>
      <c r="Y82" s="323"/>
      <c r="Z82" s="323"/>
      <c r="AA82" s="323"/>
      <c r="AB82" s="323"/>
    </row>
    <row r="83">
      <c r="A83" s="323"/>
      <c r="B83" s="323"/>
      <c r="C83" s="342"/>
      <c r="D83" s="342"/>
      <c r="E83" s="323"/>
      <c r="F83" s="342"/>
      <c r="G83" s="323"/>
      <c r="H83" s="342"/>
      <c r="I83" s="323"/>
      <c r="J83" s="342"/>
      <c r="K83" s="323"/>
      <c r="L83" s="342"/>
      <c r="M83" s="323"/>
      <c r="N83" s="342"/>
      <c r="O83" s="323"/>
      <c r="P83" s="342"/>
      <c r="Q83" s="323"/>
      <c r="R83" s="323"/>
      <c r="S83" s="323"/>
      <c r="T83" s="323"/>
      <c r="U83" s="323"/>
      <c r="V83" s="323"/>
      <c r="W83" s="323"/>
      <c r="X83" s="323"/>
      <c r="Y83" s="323"/>
      <c r="Z83" s="323"/>
      <c r="AA83" s="323"/>
      <c r="AB83" s="323"/>
    </row>
    <row r="84">
      <c r="A84" s="323"/>
      <c r="B84" s="323"/>
      <c r="C84" s="342"/>
      <c r="D84" s="342"/>
      <c r="E84" s="323"/>
      <c r="F84" s="342"/>
      <c r="G84" s="323"/>
      <c r="H84" s="342"/>
      <c r="I84" s="323"/>
      <c r="J84" s="342"/>
      <c r="K84" s="323"/>
      <c r="L84" s="342"/>
      <c r="M84" s="323"/>
      <c r="N84" s="342"/>
      <c r="O84" s="323"/>
      <c r="P84" s="342"/>
      <c r="Q84" s="323"/>
      <c r="R84" s="323"/>
      <c r="S84" s="323"/>
      <c r="T84" s="323"/>
      <c r="U84" s="323"/>
      <c r="V84" s="323"/>
      <c r="W84" s="323"/>
      <c r="X84" s="323"/>
      <c r="Y84" s="323"/>
      <c r="Z84" s="323"/>
      <c r="AA84" s="323"/>
      <c r="AB84" s="323"/>
    </row>
    <row r="85">
      <c r="A85" s="323"/>
      <c r="B85" s="323"/>
      <c r="C85" s="342"/>
      <c r="D85" s="342"/>
      <c r="E85" s="323"/>
      <c r="F85" s="342"/>
      <c r="G85" s="323"/>
      <c r="H85" s="342"/>
      <c r="I85" s="323"/>
      <c r="J85" s="342"/>
      <c r="K85" s="323"/>
      <c r="L85" s="342"/>
      <c r="M85" s="323"/>
      <c r="N85" s="342"/>
      <c r="O85" s="323"/>
      <c r="P85" s="342"/>
      <c r="Q85" s="323"/>
      <c r="R85" s="323"/>
      <c r="S85" s="323"/>
      <c r="T85" s="323"/>
      <c r="U85" s="323"/>
      <c r="V85" s="323"/>
      <c r="W85" s="323"/>
      <c r="X85" s="323"/>
      <c r="Y85" s="323"/>
      <c r="Z85" s="323"/>
      <c r="AA85" s="323"/>
      <c r="AB85" s="323"/>
    </row>
    <row r="86">
      <c r="A86" s="323"/>
      <c r="B86" s="323"/>
      <c r="C86" s="342"/>
      <c r="D86" s="342"/>
      <c r="E86" s="323"/>
      <c r="F86" s="342"/>
      <c r="G86" s="323"/>
      <c r="H86" s="342"/>
      <c r="I86" s="323"/>
      <c r="J86" s="342"/>
      <c r="K86" s="323"/>
      <c r="L86" s="342"/>
      <c r="M86" s="323"/>
      <c r="N86" s="342"/>
      <c r="O86" s="323"/>
      <c r="P86" s="342"/>
      <c r="Q86" s="323"/>
      <c r="R86" s="323"/>
      <c r="S86" s="323"/>
      <c r="T86" s="323"/>
      <c r="U86" s="323"/>
      <c r="V86" s="323"/>
      <c r="W86" s="323"/>
      <c r="X86" s="323"/>
      <c r="Y86" s="323"/>
      <c r="Z86" s="323"/>
      <c r="AA86" s="323"/>
      <c r="AB86" s="323"/>
    </row>
    <row r="87">
      <c r="A87" s="323"/>
      <c r="B87" s="323"/>
      <c r="C87" s="342"/>
      <c r="D87" s="342"/>
      <c r="E87" s="323"/>
      <c r="F87" s="342"/>
      <c r="G87" s="323"/>
      <c r="H87" s="342"/>
      <c r="I87" s="323"/>
      <c r="J87" s="342"/>
      <c r="K87" s="323"/>
      <c r="L87" s="342"/>
      <c r="M87" s="323"/>
      <c r="N87" s="342"/>
      <c r="O87" s="323"/>
      <c r="P87" s="342"/>
      <c r="Q87" s="323"/>
      <c r="R87" s="323"/>
      <c r="S87" s="323"/>
      <c r="T87" s="323"/>
      <c r="U87" s="323"/>
      <c r="V87" s="323"/>
      <c r="W87" s="323"/>
      <c r="X87" s="323"/>
      <c r="Y87" s="323"/>
      <c r="Z87" s="323"/>
      <c r="AA87" s="323"/>
      <c r="AB87" s="323"/>
    </row>
    <row r="88">
      <c r="A88" s="323"/>
      <c r="B88" s="323"/>
      <c r="C88" s="342"/>
      <c r="D88" s="342"/>
      <c r="E88" s="323"/>
      <c r="F88" s="342"/>
      <c r="G88" s="323"/>
      <c r="H88" s="342"/>
      <c r="I88" s="323"/>
      <c r="J88" s="342"/>
      <c r="K88" s="323"/>
      <c r="L88" s="342"/>
      <c r="M88" s="323"/>
      <c r="N88" s="342"/>
      <c r="O88" s="323"/>
      <c r="P88" s="342"/>
      <c r="Q88" s="323"/>
      <c r="R88" s="323"/>
      <c r="S88" s="323"/>
      <c r="T88" s="323"/>
      <c r="U88" s="323"/>
      <c r="V88" s="323"/>
      <c r="W88" s="323"/>
      <c r="X88" s="323"/>
      <c r="Y88" s="323"/>
      <c r="Z88" s="323"/>
      <c r="AA88" s="323"/>
      <c r="AB88" s="323"/>
    </row>
    <row r="89">
      <c r="A89" s="323"/>
      <c r="B89" s="323"/>
      <c r="C89" s="342"/>
      <c r="D89" s="342"/>
      <c r="E89" s="323"/>
      <c r="F89" s="342"/>
      <c r="G89" s="323"/>
      <c r="H89" s="342"/>
      <c r="I89" s="323"/>
      <c r="J89" s="342"/>
      <c r="K89" s="323"/>
      <c r="L89" s="342"/>
      <c r="M89" s="323"/>
      <c r="N89" s="342"/>
      <c r="O89" s="323"/>
      <c r="P89" s="342"/>
      <c r="Q89" s="323"/>
      <c r="R89" s="323"/>
      <c r="S89" s="323"/>
      <c r="T89" s="323"/>
      <c r="U89" s="323"/>
      <c r="V89" s="323"/>
      <c r="W89" s="323"/>
      <c r="X89" s="323"/>
      <c r="Y89" s="323"/>
      <c r="Z89" s="323"/>
      <c r="AA89" s="323"/>
      <c r="AB89" s="323"/>
    </row>
    <row r="90">
      <c r="A90" s="323"/>
      <c r="B90" s="323"/>
      <c r="C90" s="342"/>
      <c r="D90" s="342"/>
      <c r="E90" s="323"/>
      <c r="F90" s="342"/>
      <c r="G90" s="323"/>
      <c r="H90" s="342"/>
      <c r="I90" s="323"/>
      <c r="J90" s="342"/>
      <c r="K90" s="323"/>
      <c r="L90" s="342"/>
      <c r="M90" s="323"/>
      <c r="N90" s="342"/>
      <c r="O90" s="323"/>
      <c r="P90" s="342"/>
      <c r="Q90" s="323"/>
      <c r="R90" s="323"/>
      <c r="S90" s="323"/>
      <c r="T90" s="323"/>
      <c r="U90" s="323"/>
      <c r="V90" s="323"/>
      <c r="W90" s="323"/>
      <c r="X90" s="323"/>
      <c r="Y90" s="323"/>
      <c r="Z90" s="323"/>
      <c r="AA90" s="323"/>
      <c r="AB90" s="323"/>
    </row>
    <row r="91">
      <c r="A91" s="323"/>
      <c r="B91" s="323"/>
      <c r="C91" s="342"/>
      <c r="D91" s="342"/>
      <c r="E91" s="323"/>
      <c r="F91" s="342"/>
      <c r="G91" s="323"/>
      <c r="H91" s="342"/>
      <c r="I91" s="323"/>
      <c r="J91" s="342"/>
      <c r="K91" s="323"/>
      <c r="L91" s="342"/>
      <c r="M91" s="323"/>
      <c r="N91" s="342"/>
      <c r="O91" s="323"/>
      <c r="P91" s="342"/>
      <c r="Q91" s="323"/>
      <c r="R91" s="323"/>
      <c r="S91" s="323"/>
      <c r="T91" s="323"/>
      <c r="U91" s="323"/>
      <c r="V91" s="323"/>
      <c r="W91" s="323"/>
      <c r="X91" s="323"/>
      <c r="Y91" s="323"/>
      <c r="Z91" s="323"/>
      <c r="AA91" s="323"/>
      <c r="AB91" s="323"/>
    </row>
    <row r="92">
      <c r="A92" s="323"/>
      <c r="B92" s="323"/>
      <c r="C92" s="342"/>
      <c r="D92" s="342"/>
      <c r="E92" s="323"/>
      <c r="F92" s="342"/>
      <c r="G92" s="323"/>
      <c r="H92" s="342"/>
      <c r="I92" s="323"/>
      <c r="J92" s="342"/>
      <c r="K92" s="323"/>
      <c r="L92" s="342"/>
      <c r="M92" s="323"/>
      <c r="N92" s="342"/>
      <c r="O92" s="323"/>
      <c r="P92" s="342"/>
      <c r="Q92" s="323"/>
      <c r="R92" s="323"/>
      <c r="S92" s="323"/>
      <c r="T92" s="323"/>
      <c r="U92" s="323"/>
      <c r="V92" s="323"/>
      <c r="W92" s="323"/>
      <c r="X92" s="323"/>
      <c r="Y92" s="323"/>
      <c r="Z92" s="323"/>
      <c r="AA92" s="323"/>
      <c r="AB92" s="323"/>
    </row>
    <row r="93">
      <c r="A93" s="323"/>
      <c r="B93" s="323"/>
      <c r="C93" s="342"/>
      <c r="D93" s="342"/>
      <c r="E93" s="323"/>
      <c r="F93" s="342"/>
      <c r="G93" s="323"/>
      <c r="H93" s="342"/>
      <c r="I93" s="323"/>
      <c r="J93" s="342"/>
      <c r="K93" s="323"/>
      <c r="L93" s="342"/>
      <c r="M93" s="323"/>
      <c r="N93" s="342"/>
      <c r="O93" s="323"/>
      <c r="P93" s="342"/>
      <c r="Q93" s="323"/>
      <c r="R93" s="323"/>
      <c r="S93" s="323"/>
      <c r="T93" s="323"/>
      <c r="U93" s="323"/>
      <c r="V93" s="323"/>
      <c r="W93" s="323"/>
      <c r="X93" s="323"/>
      <c r="Y93" s="323"/>
      <c r="Z93" s="323"/>
      <c r="AA93" s="323"/>
      <c r="AB93" s="323"/>
    </row>
    <row r="94">
      <c r="A94" s="323"/>
      <c r="B94" s="323"/>
      <c r="C94" s="342"/>
      <c r="D94" s="342"/>
      <c r="E94" s="323"/>
      <c r="F94" s="342"/>
      <c r="G94" s="323"/>
      <c r="H94" s="342"/>
      <c r="I94" s="323"/>
      <c r="J94" s="342"/>
      <c r="K94" s="323"/>
      <c r="L94" s="342"/>
      <c r="M94" s="323"/>
      <c r="N94" s="342"/>
      <c r="O94" s="323"/>
      <c r="P94" s="342"/>
      <c r="Q94" s="323"/>
      <c r="R94" s="323"/>
      <c r="S94" s="323"/>
      <c r="T94" s="323"/>
      <c r="U94" s="323"/>
      <c r="V94" s="323"/>
      <c r="W94" s="323"/>
      <c r="X94" s="323"/>
      <c r="Y94" s="323"/>
      <c r="Z94" s="323"/>
      <c r="AA94" s="323"/>
      <c r="AB94" s="323"/>
    </row>
    <row r="95">
      <c r="A95" s="323"/>
      <c r="B95" s="323"/>
      <c r="C95" s="342"/>
      <c r="D95" s="342"/>
      <c r="E95" s="323"/>
      <c r="F95" s="342"/>
      <c r="G95" s="323"/>
      <c r="H95" s="342"/>
      <c r="I95" s="323"/>
      <c r="J95" s="342"/>
      <c r="K95" s="323"/>
      <c r="L95" s="342"/>
      <c r="M95" s="323"/>
      <c r="N95" s="342"/>
      <c r="O95" s="323"/>
      <c r="P95" s="342"/>
      <c r="Q95" s="323"/>
      <c r="R95" s="323"/>
      <c r="S95" s="323"/>
      <c r="T95" s="323"/>
      <c r="U95" s="323"/>
      <c r="V95" s="323"/>
      <c r="W95" s="323"/>
      <c r="X95" s="323"/>
      <c r="Y95" s="323"/>
      <c r="Z95" s="323"/>
      <c r="AA95" s="323"/>
      <c r="AB95" s="323"/>
    </row>
    <row r="96">
      <c r="A96" s="323"/>
      <c r="B96" s="323"/>
      <c r="C96" s="342"/>
      <c r="D96" s="342"/>
      <c r="E96" s="323"/>
      <c r="F96" s="342"/>
      <c r="G96" s="323"/>
      <c r="H96" s="342"/>
      <c r="I96" s="323"/>
      <c r="J96" s="342"/>
      <c r="K96" s="323"/>
      <c r="L96" s="342"/>
      <c r="M96" s="323"/>
      <c r="N96" s="342"/>
      <c r="O96" s="323"/>
      <c r="P96" s="342"/>
      <c r="Q96" s="323"/>
      <c r="R96" s="323"/>
      <c r="S96" s="323"/>
      <c r="T96" s="323"/>
      <c r="U96" s="323"/>
      <c r="V96" s="323"/>
      <c r="W96" s="323"/>
      <c r="X96" s="323"/>
      <c r="Y96" s="323"/>
      <c r="Z96" s="323"/>
      <c r="AA96" s="323"/>
      <c r="AB96" s="323"/>
    </row>
    <row r="97">
      <c r="A97" s="323"/>
      <c r="B97" s="323"/>
      <c r="C97" s="342"/>
      <c r="D97" s="342"/>
      <c r="E97" s="323"/>
      <c r="F97" s="342"/>
      <c r="G97" s="323"/>
      <c r="H97" s="342"/>
      <c r="I97" s="323"/>
      <c r="J97" s="342"/>
      <c r="K97" s="323"/>
      <c r="L97" s="342"/>
      <c r="M97" s="323"/>
      <c r="N97" s="342"/>
      <c r="O97" s="323"/>
      <c r="P97" s="342"/>
      <c r="Q97" s="323"/>
      <c r="R97" s="323"/>
      <c r="S97" s="323"/>
      <c r="T97" s="323"/>
      <c r="U97" s="323"/>
      <c r="V97" s="323"/>
      <c r="W97" s="323"/>
      <c r="X97" s="323"/>
      <c r="Y97" s="323"/>
      <c r="Z97" s="323"/>
      <c r="AA97" s="323"/>
      <c r="AB97" s="323"/>
    </row>
    <row r="98">
      <c r="A98" s="323"/>
      <c r="B98" s="323"/>
      <c r="C98" s="342"/>
      <c r="D98" s="342"/>
      <c r="E98" s="323"/>
      <c r="F98" s="342"/>
      <c r="G98" s="323"/>
      <c r="H98" s="342"/>
      <c r="I98" s="323"/>
      <c r="J98" s="342"/>
      <c r="K98" s="323"/>
      <c r="L98" s="342"/>
      <c r="M98" s="323"/>
      <c r="N98" s="342"/>
      <c r="O98" s="323"/>
      <c r="P98" s="342"/>
      <c r="Q98" s="323"/>
      <c r="R98" s="323"/>
      <c r="S98" s="323"/>
      <c r="T98" s="323"/>
      <c r="U98" s="323"/>
      <c r="V98" s="323"/>
      <c r="W98" s="323"/>
      <c r="X98" s="323"/>
      <c r="Y98" s="323"/>
      <c r="Z98" s="323"/>
      <c r="AA98" s="323"/>
      <c r="AB98" s="323"/>
    </row>
    <row r="99">
      <c r="A99" s="323"/>
      <c r="B99" s="323"/>
      <c r="C99" s="342"/>
      <c r="D99" s="342"/>
      <c r="E99" s="323"/>
      <c r="F99" s="342"/>
      <c r="G99" s="323"/>
      <c r="H99" s="342"/>
      <c r="I99" s="323"/>
      <c r="J99" s="342"/>
      <c r="K99" s="323"/>
      <c r="L99" s="342"/>
      <c r="M99" s="323"/>
      <c r="N99" s="342"/>
      <c r="O99" s="323"/>
      <c r="P99" s="342"/>
      <c r="Q99" s="323"/>
      <c r="R99" s="323"/>
      <c r="S99" s="323"/>
      <c r="T99" s="323"/>
      <c r="U99" s="323"/>
      <c r="V99" s="323"/>
      <c r="W99" s="323"/>
      <c r="X99" s="323"/>
      <c r="Y99" s="323"/>
      <c r="Z99" s="323"/>
      <c r="AA99" s="323"/>
      <c r="AB99" s="323"/>
    </row>
    <row r="100">
      <c r="A100" s="323"/>
      <c r="B100" s="323"/>
      <c r="C100" s="342"/>
      <c r="D100" s="342"/>
      <c r="E100" s="323"/>
      <c r="F100" s="342"/>
      <c r="G100" s="323"/>
      <c r="H100" s="342"/>
      <c r="I100" s="323"/>
      <c r="J100" s="342"/>
      <c r="K100" s="323"/>
      <c r="L100" s="342"/>
      <c r="M100" s="323"/>
      <c r="N100" s="342"/>
      <c r="O100" s="323"/>
      <c r="P100" s="342"/>
      <c r="Q100" s="323"/>
      <c r="R100" s="323"/>
      <c r="S100" s="323"/>
      <c r="T100" s="323"/>
      <c r="U100" s="323"/>
      <c r="V100" s="323"/>
      <c r="W100" s="323"/>
      <c r="X100" s="323"/>
      <c r="Y100" s="323"/>
      <c r="Z100" s="323"/>
      <c r="AA100" s="323"/>
      <c r="AB100" s="323"/>
    </row>
    <row r="101">
      <c r="A101" s="323"/>
      <c r="B101" s="323"/>
      <c r="C101" s="342"/>
      <c r="D101" s="342"/>
      <c r="E101" s="323"/>
      <c r="F101" s="342"/>
      <c r="G101" s="323"/>
      <c r="H101" s="342"/>
      <c r="I101" s="323"/>
      <c r="J101" s="342"/>
      <c r="K101" s="323"/>
      <c r="L101" s="342"/>
      <c r="M101" s="323"/>
      <c r="N101" s="342"/>
      <c r="O101" s="323"/>
      <c r="P101" s="342"/>
      <c r="Q101" s="323"/>
      <c r="R101" s="323"/>
      <c r="S101" s="323"/>
      <c r="T101" s="323"/>
      <c r="U101" s="323"/>
      <c r="V101" s="323"/>
      <c r="W101" s="323"/>
      <c r="X101" s="323"/>
      <c r="Y101" s="323"/>
      <c r="Z101" s="323"/>
      <c r="AA101" s="323"/>
      <c r="AB101" s="323"/>
    </row>
    <row r="102">
      <c r="A102" s="323"/>
      <c r="B102" s="323"/>
      <c r="C102" s="342"/>
      <c r="D102" s="342"/>
      <c r="E102" s="323"/>
      <c r="F102" s="342"/>
      <c r="G102" s="323"/>
      <c r="H102" s="342"/>
      <c r="I102" s="323"/>
      <c r="J102" s="342"/>
      <c r="K102" s="323"/>
      <c r="L102" s="342"/>
      <c r="M102" s="323"/>
      <c r="N102" s="342"/>
      <c r="O102" s="323"/>
      <c r="P102" s="342"/>
      <c r="Q102" s="323"/>
      <c r="R102" s="323"/>
      <c r="S102" s="323"/>
      <c r="T102" s="323"/>
      <c r="U102" s="323"/>
      <c r="V102" s="323"/>
      <c r="W102" s="323"/>
      <c r="X102" s="323"/>
      <c r="Y102" s="323"/>
      <c r="Z102" s="323"/>
      <c r="AA102" s="323"/>
      <c r="AB102" s="323"/>
    </row>
    <row r="103">
      <c r="A103" s="323"/>
      <c r="B103" s="323"/>
      <c r="C103" s="342"/>
      <c r="D103" s="342"/>
      <c r="E103" s="323"/>
      <c r="F103" s="342"/>
      <c r="G103" s="323"/>
      <c r="H103" s="342"/>
      <c r="I103" s="323"/>
      <c r="J103" s="342"/>
      <c r="K103" s="323"/>
      <c r="L103" s="342"/>
      <c r="M103" s="323"/>
      <c r="N103" s="342"/>
      <c r="O103" s="323"/>
      <c r="P103" s="342"/>
      <c r="Q103" s="323"/>
      <c r="R103" s="323"/>
      <c r="S103" s="323"/>
      <c r="T103" s="323"/>
      <c r="U103" s="323"/>
      <c r="V103" s="323"/>
      <c r="W103" s="323"/>
      <c r="X103" s="323"/>
      <c r="Y103" s="323"/>
      <c r="Z103" s="323"/>
      <c r="AA103" s="323"/>
      <c r="AB103" s="323"/>
    </row>
    <row r="104">
      <c r="A104" s="323"/>
      <c r="B104" s="323"/>
      <c r="C104" s="342"/>
      <c r="D104" s="342"/>
      <c r="E104" s="323"/>
      <c r="F104" s="342"/>
      <c r="G104" s="323"/>
      <c r="H104" s="342"/>
      <c r="I104" s="323"/>
      <c r="J104" s="342"/>
      <c r="K104" s="323"/>
      <c r="L104" s="342"/>
      <c r="M104" s="323"/>
      <c r="N104" s="342"/>
      <c r="O104" s="323"/>
      <c r="P104" s="342"/>
      <c r="Q104" s="323"/>
      <c r="R104" s="323"/>
      <c r="S104" s="323"/>
      <c r="T104" s="323"/>
      <c r="U104" s="323"/>
      <c r="V104" s="323"/>
      <c r="W104" s="323"/>
      <c r="X104" s="323"/>
      <c r="Y104" s="323"/>
      <c r="Z104" s="323"/>
      <c r="AA104" s="323"/>
      <c r="AB104" s="323"/>
    </row>
    <row r="105">
      <c r="A105" s="323"/>
      <c r="B105" s="323"/>
      <c r="C105" s="342"/>
      <c r="D105" s="342"/>
      <c r="E105" s="323"/>
      <c r="F105" s="342"/>
      <c r="G105" s="323"/>
      <c r="H105" s="342"/>
      <c r="I105" s="323"/>
      <c r="J105" s="342"/>
      <c r="K105" s="323"/>
      <c r="L105" s="342"/>
      <c r="M105" s="323"/>
      <c r="N105" s="342"/>
      <c r="O105" s="323"/>
      <c r="P105" s="342"/>
      <c r="Q105" s="323"/>
      <c r="R105" s="323"/>
      <c r="S105" s="323"/>
      <c r="T105" s="323"/>
      <c r="U105" s="323"/>
      <c r="V105" s="323"/>
      <c r="W105" s="323"/>
      <c r="X105" s="323"/>
      <c r="Y105" s="323"/>
      <c r="Z105" s="323"/>
      <c r="AA105" s="323"/>
      <c r="AB105" s="323"/>
    </row>
    <row r="106">
      <c r="A106" s="323"/>
      <c r="B106" s="323"/>
      <c r="C106" s="342"/>
      <c r="D106" s="342"/>
      <c r="E106" s="323"/>
      <c r="F106" s="342"/>
      <c r="G106" s="323"/>
      <c r="H106" s="342"/>
      <c r="I106" s="323"/>
      <c r="J106" s="342"/>
      <c r="K106" s="323"/>
      <c r="L106" s="342"/>
      <c r="M106" s="323"/>
      <c r="N106" s="342"/>
      <c r="O106" s="323"/>
      <c r="P106" s="342"/>
      <c r="Q106" s="323"/>
      <c r="R106" s="323"/>
      <c r="S106" s="323"/>
      <c r="T106" s="323"/>
      <c r="U106" s="323"/>
      <c r="V106" s="323"/>
      <c r="W106" s="323"/>
      <c r="X106" s="323"/>
      <c r="Y106" s="323"/>
      <c r="Z106" s="323"/>
      <c r="AA106" s="323"/>
      <c r="AB106" s="323"/>
    </row>
    <row r="107">
      <c r="A107" s="323"/>
      <c r="B107" s="323"/>
      <c r="C107" s="342"/>
      <c r="D107" s="342"/>
      <c r="E107" s="323"/>
      <c r="F107" s="342"/>
      <c r="G107" s="323"/>
      <c r="H107" s="342"/>
      <c r="I107" s="323"/>
      <c r="J107" s="342"/>
      <c r="K107" s="323"/>
      <c r="L107" s="342"/>
      <c r="M107" s="323"/>
      <c r="N107" s="342"/>
      <c r="O107" s="323"/>
      <c r="P107" s="342"/>
      <c r="Q107" s="323"/>
      <c r="R107" s="323"/>
      <c r="S107" s="323"/>
      <c r="T107" s="323"/>
      <c r="U107" s="323"/>
      <c r="V107" s="323"/>
      <c r="W107" s="323"/>
      <c r="X107" s="323"/>
      <c r="Y107" s="323"/>
      <c r="Z107" s="323"/>
      <c r="AA107" s="323"/>
      <c r="AB107" s="323"/>
    </row>
    <row r="108">
      <c r="A108" s="323"/>
      <c r="B108" s="323"/>
      <c r="C108" s="342"/>
      <c r="D108" s="342"/>
      <c r="E108" s="323"/>
      <c r="F108" s="342"/>
      <c r="G108" s="323"/>
      <c r="H108" s="342"/>
      <c r="I108" s="323"/>
      <c r="J108" s="342"/>
      <c r="K108" s="323"/>
      <c r="L108" s="342"/>
      <c r="M108" s="323"/>
      <c r="N108" s="342"/>
      <c r="O108" s="323"/>
      <c r="P108" s="342"/>
      <c r="Q108" s="323"/>
      <c r="R108" s="323"/>
      <c r="S108" s="323"/>
      <c r="T108" s="323"/>
      <c r="U108" s="323"/>
      <c r="V108" s="323"/>
      <c r="W108" s="323"/>
      <c r="X108" s="323"/>
      <c r="Y108" s="323"/>
      <c r="Z108" s="323"/>
      <c r="AA108" s="323"/>
      <c r="AB108" s="323"/>
    </row>
    <row r="109">
      <c r="A109" s="323"/>
      <c r="B109" s="323"/>
      <c r="C109" s="342"/>
      <c r="D109" s="342"/>
      <c r="E109" s="323"/>
      <c r="F109" s="342"/>
      <c r="G109" s="323"/>
      <c r="H109" s="342"/>
      <c r="I109" s="323"/>
      <c r="J109" s="342"/>
      <c r="K109" s="323"/>
      <c r="L109" s="342"/>
      <c r="M109" s="323"/>
      <c r="N109" s="342"/>
      <c r="O109" s="323"/>
      <c r="P109" s="342"/>
      <c r="Q109" s="323"/>
      <c r="R109" s="323"/>
      <c r="S109" s="323"/>
      <c r="T109" s="323"/>
      <c r="U109" s="323"/>
      <c r="V109" s="323"/>
      <c r="W109" s="323"/>
      <c r="X109" s="323"/>
      <c r="Y109" s="323"/>
      <c r="Z109" s="323"/>
      <c r="AA109" s="323"/>
      <c r="AB109" s="323"/>
    </row>
    <row r="110">
      <c r="A110" s="323"/>
      <c r="B110" s="323"/>
      <c r="C110" s="342"/>
      <c r="D110" s="342"/>
      <c r="E110" s="323"/>
      <c r="F110" s="342"/>
      <c r="G110" s="323"/>
      <c r="H110" s="342"/>
      <c r="I110" s="323"/>
      <c r="J110" s="342"/>
      <c r="K110" s="323"/>
      <c r="L110" s="342"/>
      <c r="M110" s="323"/>
      <c r="N110" s="342"/>
      <c r="O110" s="323"/>
      <c r="P110" s="342"/>
      <c r="Q110" s="323"/>
      <c r="R110" s="323"/>
      <c r="S110" s="323"/>
      <c r="T110" s="323"/>
      <c r="U110" s="323"/>
      <c r="V110" s="323"/>
      <c r="W110" s="323"/>
      <c r="X110" s="323"/>
      <c r="Y110" s="323"/>
      <c r="Z110" s="323"/>
      <c r="AA110" s="323"/>
      <c r="AB110" s="323"/>
    </row>
    <row r="111">
      <c r="A111" s="323"/>
      <c r="B111" s="323"/>
      <c r="C111" s="342"/>
      <c r="D111" s="342"/>
      <c r="E111" s="323"/>
      <c r="F111" s="342"/>
      <c r="G111" s="323"/>
      <c r="H111" s="342"/>
      <c r="I111" s="323"/>
      <c r="J111" s="342"/>
      <c r="K111" s="323"/>
      <c r="L111" s="342"/>
      <c r="M111" s="323"/>
      <c r="N111" s="342"/>
      <c r="O111" s="323"/>
      <c r="P111" s="342"/>
      <c r="Q111" s="323"/>
      <c r="R111" s="323"/>
      <c r="S111" s="323"/>
      <c r="T111" s="323"/>
      <c r="U111" s="323"/>
      <c r="V111" s="323"/>
      <c r="W111" s="323"/>
      <c r="X111" s="323"/>
      <c r="Y111" s="323"/>
      <c r="Z111" s="323"/>
      <c r="AA111" s="323"/>
      <c r="AB111" s="323"/>
    </row>
    <row r="112">
      <c r="A112" s="323"/>
      <c r="B112" s="323"/>
      <c r="C112" s="342"/>
      <c r="D112" s="342"/>
      <c r="E112" s="323"/>
      <c r="F112" s="342"/>
      <c r="G112" s="323"/>
      <c r="H112" s="342"/>
      <c r="I112" s="323"/>
      <c r="J112" s="342"/>
      <c r="K112" s="323"/>
      <c r="L112" s="342"/>
      <c r="M112" s="323"/>
      <c r="N112" s="342"/>
      <c r="O112" s="323"/>
      <c r="P112" s="342"/>
      <c r="Q112" s="323"/>
      <c r="R112" s="323"/>
      <c r="S112" s="323"/>
      <c r="T112" s="323"/>
      <c r="U112" s="323"/>
      <c r="V112" s="323"/>
      <c r="W112" s="323"/>
      <c r="X112" s="323"/>
      <c r="Y112" s="323"/>
      <c r="Z112" s="323"/>
      <c r="AA112" s="323"/>
      <c r="AB112" s="323"/>
    </row>
    <row r="113">
      <c r="A113" s="323"/>
      <c r="B113" s="323"/>
      <c r="C113" s="342"/>
      <c r="D113" s="342"/>
      <c r="E113" s="323"/>
      <c r="F113" s="342"/>
      <c r="G113" s="323"/>
      <c r="H113" s="342"/>
      <c r="I113" s="323"/>
      <c r="J113" s="342"/>
      <c r="K113" s="323"/>
      <c r="L113" s="342"/>
      <c r="M113" s="323"/>
      <c r="N113" s="342"/>
      <c r="O113" s="323"/>
      <c r="P113" s="342"/>
      <c r="Q113" s="323"/>
      <c r="R113" s="323"/>
      <c r="S113" s="323"/>
      <c r="T113" s="323"/>
      <c r="U113" s="323"/>
      <c r="V113" s="323"/>
      <c r="W113" s="323"/>
      <c r="X113" s="323"/>
      <c r="Y113" s="323"/>
      <c r="Z113" s="323"/>
      <c r="AA113" s="323"/>
      <c r="AB113" s="323"/>
    </row>
    <row r="114">
      <c r="A114" s="323"/>
      <c r="B114" s="323"/>
      <c r="C114" s="342"/>
      <c r="D114" s="342"/>
      <c r="E114" s="323"/>
      <c r="F114" s="342"/>
      <c r="G114" s="323"/>
      <c r="H114" s="342"/>
      <c r="I114" s="323"/>
      <c r="J114" s="342"/>
      <c r="K114" s="323"/>
      <c r="L114" s="342"/>
      <c r="M114" s="323"/>
      <c r="N114" s="342"/>
      <c r="O114" s="323"/>
      <c r="P114" s="342"/>
      <c r="Q114" s="323"/>
      <c r="R114" s="323"/>
      <c r="S114" s="323"/>
      <c r="T114" s="323"/>
      <c r="U114" s="323"/>
      <c r="V114" s="323"/>
      <c r="W114" s="323"/>
      <c r="X114" s="323"/>
      <c r="Y114" s="323"/>
      <c r="Z114" s="323"/>
      <c r="AA114" s="323"/>
      <c r="AB114" s="323"/>
    </row>
    <row r="115">
      <c r="A115" s="323"/>
      <c r="B115" s="323"/>
      <c r="C115" s="342"/>
      <c r="D115" s="342"/>
      <c r="E115" s="323"/>
      <c r="F115" s="342"/>
      <c r="G115" s="323"/>
      <c r="H115" s="342"/>
      <c r="I115" s="323"/>
      <c r="J115" s="342"/>
      <c r="K115" s="323"/>
      <c r="L115" s="342"/>
      <c r="M115" s="323"/>
      <c r="N115" s="342"/>
      <c r="O115" s="323"/>
      <c r="P115" s="342"/>
      <c r="Q115" s="323"/>
      <c r="R115" s="323"/>
      <c r="S115" s="323"/>
      <c r="T115" s="323"/>
      <c r="U115" s="323"/>
      <c r="V115" s="323"/>
      <c r="W115" s="323"/>
      <c r="X115" s="323"/>
      <c r="Y115" s="323"/>
      <c r="Z115" s="323"/>
      <c r="AA115" s="323"/>
      <c r="AB115" s="323"/>
    </row>
    <row r="116">
      <c r="A116" s="323"/>
      <c r="B116" s="323"/>
      <c r="C116" s="342"/>
      <c r="D116" s="342"/>
      <c r="E116" s="323"/>
      <c r="F116" s="342"/>
      <c r="G116" s="323"/>
      <c r="H116" s="342"/>
      <c r="I116" s="323"/>
      <c r="J116" s="342"/>
      <c r="K116" s="323"/>
      <c r="L116" s="342"/>
      <c r="M116" s="323"/>
      <c r="N116" s="342"/>
      <c r="O116" s="323"/>
      <c r="P116" s="342"/>
      <c r="Q116" s="323"/>
      <c r="R116" s="323"/>
      <c r="S116" s="323"/>
      <c r="T116" s="323"/>
      <c r="U116" s="323"/>
      <c r="V116" s="323"/>
      <c r="W116" s="323"/>
      <c r="X116" s="323"/>
      <c r="Y116" s="323"/>
      <c r="Z116" s="323"/>
      <c r="AA116" s="323"/>
      <c r="AB116" s="323"/>
    </row>
    <row r="117">
      <c r="A117" s="323"/>
      <c r="B117" s="323"/>
      <c r="C117" s="342"/>
      <c r="D117" s="342"/>
      <c r="E117" s="323"/>
      <c r="F117" s="342"/>
      <c r="G117" s="323"/>
      <c r="H117" s="342"/>
      <c r="I117" s="323"/>
      <c r="J117" s="342"/>
      <c r="K117" s="323"/>
      <c r="L117" s="342"/>
      <c r="M117" s="323"/>
      <c r="N117" s="342"/>
      <c r="O117" s="323"/>
      <c r="P117" s="342"/>
      <c r="Q117" s="323"/>
      <c r="R117" s="323"/>
      <c r="S117" s="323"/>
      <c r="T117" s="323"/>
      <c r="U117" s="323"/>
      <c r="V117" s="323"/>
      <c r="W117" s="323"/>
      <c r="X117" s="323"/>
      <c r="Y117" s="323"/>
      <c r="Z117" s="323"/>
      <c r="AA117" s="323"/>
      <c r="AB117" s="323"/>
    </row>
    <row r="118">
      <c r="A118" s="323"/>
      <c r="B118" s="323"/>
      <c r="C118" s="342"/>
      <c r="D118" s="342"/>
      <c r="E118" s="323"/>
      <c r="F118" s="342"/>
      <c r="G118" s="323"/>
      <c r="H118" s="342"/>
      <c r="I118" s="323"/>
      <c r="J118" s="342"/>
      <c r="K118" s="323"/>
      <c r="L118" s="342"/>
      <c r="M118" s="323"/>
      <c r="N118" s="342"/>
      <c r="O118" s="323"/>
      <c r="P118" s="342"/>
      <c r="Q118" s="323"/>
      <c r="R118" s="323"/>
      <c r="S118" s="323"/>
      <c r="T118" s="323"/>
      <c r="U118" s="323"/>
      <c r="V118" s="323"/>
      <c r="W118" s="323"/>
      <c r="X118" s="323"/>
      <c r="Y118" s="323"/>
      <c r="Z118" s="323"/>
      <c r="AA118" s="323"/>
      <c r="AB118" s="323"/>
    </row>
    <row r="119">
      <c r="A119" s="323"/>
      <c r="B119" s="323"/>
      <c r="C119" s="342"/>
      <c r="D119" s="342"/>
      <c r="E119" s="323"/>
      <c r="F119" s="342"/>
      <c r="G119" s="323"/>
      <c r="H119" s="342"/>
      <c r="I119" s="323"/>
      <c r="J119" s="342"/>
      <c r="K119" s="323"/>
      <c r="L119" s="342"/>
      <c r="M119" s="323"/>
      <c r="N119" s="342"/>
      <c r="O119" s="323"/>
      <c r="P119" s="342"/>
      <c r="Q119" s="323"/>
      <c r="R119" s="323"/>
      <c r="S119" s="323"/>
      <c r="T119" s="323"/>
      <c r="U119" s="323"/>
      <c r="V119" s="323"/>
      <c r="W119" s="323"/>
      <c r="X119" s="323"/>
      <c r="Y119" s="323"/>
      <c r="Z119" s="323"/>
      <c r="AA119" s="323"/>
      <c r="AB119" s="323"/>
    </row>
    <row r="120">
      <c r="A120" s="323"/>
      <c r="B120" s="323"/>
      <c r="C120" s="342"/>
      <c r="D120" s="342"/>
      <c r="E120" s="323"/>
      <c r="F120" s="342"/>
      <c r="G120" s="323"/>
      <c r="H120" s="342"/>
      <c r="I120" s="323"/>
      <c r="J120" s="342"/>
      <c r="K120" s="323"/>
      <c r="L120" s="342"/>
      <c r="M120" s="323"/>
      <c r="N120" s="342"/>
      <c r="O120" s="323"/>
      <c r="P120" s="342"/>
      <c r="Q120" s="323"/>
      <c r="R120" s="323"/>
      <c r="S120" s="323"/>
      <c r="T120" s="323"/>
      <c r="U120" s="323"/>
      <c r="V120" s="323"/>
      <c r="W120" s="323"/>
      <c r="X120" s="323"/>
      <c r="Y120" s="323"/>
      <c r="Z120" s="323"/>
      <c r="AA120" s="323"/>
      <c r="AB120" s="323"/>
    </row>
    <row r="121">
      <c r="A121" s="323"/>
      <c r="B121" s="323"/>
      <c r="C121" s="342"/>
      <c r="D121" s="342"/>
      <c r="E121" s="323"/>
      <c r="F121" s="342"/>
      <c r="G121" s="323"/>
      <c r="H121" s="342"/>
      <c r="I121" s="323"/>
      <c r="J121" s="342"/>
      <c r="K121" s="323"/>
      <c r="L121" s="342"/>
      <c r="M121" s="323"/>
      <c r="N121" s="342"/>
      <c r="O121" s="323"/>
      <c r="P121" s="342"/>
      <c r="Q121" s="323"/>
      <c r="R121" s="323"/>
      <c r="S121" s="323"/>
      <c r="T121" s="323"/>
      <c r="U121" s="323"/>
      <c r="V121" s="323"/>
      <c r="W121" s="323"/>
      <c r="X121" s="323"/>
      <c r="Y121" s="323"/>
      <c r="Z121" s="323"/>
      <c r="AA121" s="323"/>
      <c r="AB121" s="323"/>
    </row>
    <row r="122">
      <c r="A122" s="323"/>
      <c r="B122" s="323"/>
      <c r="C122" s="342"/>
      <c r="D122" s="342"/>
      <c r="E122" s="323"/>
      <c r="F122" s="342"/>
      <c r="G122" s="323"/>
      <c r="H122" s="342"/>
      <c r="I122" s="323"/>
      <c r="J122" s="342"/>
      <c r="K122" s="323"/>
      <c r="L122" s="342"/>
      <c r="M122" s="323"/>
      <c r="N122" s="342"/>
      <c r="O122" s="323"/>
      <c r="P122" s="342"/>
      <c r="Q122" s="323"/>
      <c r="R122" s="323"/>
      <c r="S122" s="323"/>
      <c r="T122" s="323"/>
      <c r="U122" s="323"/>
      <c r="V122" s="323"/>
      <c r="W122" s="323"/>
      <c r="X122" s="323"/>
      <c r="Y122" s="323"/>
      <c r="Z122" s="323"/>
      <c r="AA122" s="323"/>
      <c r="AB122" s="323"/>
    </row>
    <row r="123">
      <c r="A123" s="323"/>
      <c r="B123" s="323"/>
      <c r="C123" s="342"/>
      <c r="D123" s="342"/>
      <c r="E123" s="323"/>
      <c r="F123" s="342"/>
      <c r="G123" s="323"/>
      <c r="H123" s="342"/>
      <c r="I123" s="323"/>
      <c r="J123" s="342"/>
      <c r="K123" s="323"/>
      <c r="L123" s="342"/>
      <c r="M123" s="323"/>
      <c r="N123" s="342"/>
      <c r="O123" s="323"/>
      <c r="P123" s="342"/>
      <c r="Q123" s="323"/>
      <c r="R123" s="323"/>
      <c r="S123" s="323"/>
      <c r="T123" s="323"/>
      <c r="U123" s="323"/>
      <c r="V123" s="323"/>
      <c r="W123" s="323"/>
      <c r="X123" s="323"/>
      <c r="Y123" s="323"/>
      <c r="Z123" s="323"/>
      <c r="AA123" s="323"/>
      <c r="AB123" s="323"/>
    </row>
    <row r="124">
      <c r="A124" s="323"/>
      <c r="B124" s="323"/>
      <c r="C124" s="342"/>
      <c r="D124" s="342"/>
      <c r="E124" s="323"/>
      <c r="F124" s="342"/>
      <c r="G124" s="323"/>
      <c r="H124" s="342"/>
      <c r="I124" s="323"/>
      <c r="J124" s="342"/>
      <c r="K124" s="323"/>
      <c r="L124" s="342"/>
      <c r="M124" s="323"/>
      <c r="N124" s="342"/>
      <c r="O124" s="323"/>
      <c r="P124" s="342"/>
      <c r="Q124" s="323"/>
      <c r="R124" s="323"/>
      <c r="S124" s="323"/>
      <c r="T124" s="323"/>
      <c r="U124" s="323"/>
      <c r="V124" s="323"/>
      <c r="W124" s="323"/>
      <c r="X124" s="323"/>
      <c r="Y124" s="323"/>
      <c r="Z124" s="323"/>
      <c r="AA124" s="323"/>
      <c r="AB124" s="323"/>
    </row>
    <row r="125">
      <c r="A125" s="323"/>
      <c r="B125" s="323"/>
      <c r="C125" s="342"/>
      <c r="D125" s="342"/>
      <c r="E125" s="323"/>
      <c r="F125" s="342"/>
      <c r="G125" s="323"/>
      <c r="H125" s="342"/>
      <c r="I125" s="323"/>
      <c r="J125" s="342"/>
      <c r="K125" s="323"/>
      <c r="L125" s="342"/>
      <c r="M125" s="323"/>
      <c r="N125" s="342"/>
      <c r="O125" s="323"/>
      <c r="P125" s="342"/>
      <c r="Q125" s="323"/>
      <c r="R125" s="323"/>
      <c r="S125" s="323"/>
      <c r="T125" s="323"/>
      <c r="U125" s="323"/>
      <c r="V125" s="323"/>
      <c r="W125" s="323"/>
      <c r="X125" s="323"/>
      <c r="Y125" s="323"/>
      <c r="Z125" s="323"/>
      <c r="AA125" s="323"/>
      <c r="AB125" s="323"/>
    </row>
    <row r="126">
      <c r="A126" s="323"/>
      <c r="B126" s="323"/>
      <c r="C126" s="342"/>
      <c r="D126" s="342"/>
      <c r="E126" s="323"/>
      <c r="F126" s="342"/>
      <c r="G126" s="323"/>
      <c r="H126" s="342"/>
      <c r="I126" s="323"/>
      <c r="J126" s="342"/>
      <c r="K126" s="323"/>
      <c r="L126" s="342"/>
      <c r="M126" s="323"/>
      <c r="N126" s="342"/>
      <c r="O126" s="323"/>
      <c r="P126" s="342"/>
      <c r="Q126" s="323"/>
      <c r="R126" s="323"/>
      <c r="S126" s="323"/>
      <c r="T126" s="323"/>
      <c r="U126" s="323"/>
      <c r="V126" s="323"/>
      <c r="W126" s="323"/>
      <c r="X126" s="323"/>
      <c r="Y126" s="323"/>
      <c r="Z126" s="323"/>
      <c r="AA126" s="323"/>
      <c r="AB126" s="323"/>
    </row>
    <row r="127">
      <c r="A127" s="323"/>
      <c r="B127" s="323"/>
      <c r="C127" s="342"/>
      <c r="D127" s="342"/>
      <c r="E127" s="323"/>
      <c r="F127" s="342"/>
      <c r="G127" s="323"/>
      <c r="H127" s="342"/>
      <c r="I127" s="323"/>
      <c r="J127" s="342"/>
      <c r="K127" s="323"/>
      <c r="L127" s="342"/>
      <c r="M127" s="323"/>
      <c r="N127" s="342"/>
      <c r="O127" s="323"/>
      <c r="P127" s="342"/>
      <c r="Q127" s="323"/>
      <c r="R127" s="323"/>
      <c r="S127" s="323"/>
      <c r="T127" s="323"/>
      <c r="U127" s="323"/>
      <c r="V127" s="323"/>
      <c r="W127" s="323"/>
      <c r="X127" s="323"/>
      <c r="Y127" s="323"/>
      <c r="Z127" s="323"/>
      <c r="AA127" s="323"/>
      <c r="AB127" s="323"/>
    </row>
    <row r="128">
      <c r="A128" s="323"/>
      <c r="B128" s="323"/>
      <c r="C128" s="342"/>
      <c r="D128" s="342"/>
      <c r="E128" s="323"/>
      <c r="F128" s="342"/>
      <c r="G128" s="323"/>
      <c r="H128" s="342"/>
      <c r="I128" s="323"/>
      <c r="J128" s="342"/>
      <c r="K128" s="323"/>
      <c r="L128" s="342"/>
      <c r="M128" s="323"/>
      <c r="N128" s="342"/>
      <c r="O128" s="323"/>
      <c r="P128" s="342"/>
      <c r="Q128" s="323"/>
      <c r="R128" s="323"/>
      <c r="S128" s="323"/>
      <c r="T128" s="323"/>
      <c r="U128" s="323"/>
      <c r="V128" s="323"/>
      <c r="W128" s="323"/>
      <c r="X128" s="323"/>
      <c r="Y128" s="323"/>
      <c r="Z128" s="323"/>
      <c r="AA128" s="323"/>
      <c r="AB128" s="323"/>
    </row>
    <row r="129">
      <c r="A129" s="323"/>
      <c r="B129" s="323"/>
      <c r="C129" s="342"/>
      <c r="D129" s="342"/>
      <c r="E129" s="323"/>
      <c r="F129" s="342"/>
      <c r="G129" s="323"/>
      <c r="H129" s="342"/>
      <c r="I129" s="323"/>
      <c r="J129" s="342"/>
      <c r="K129" s="323"/>
      <c r="L129" s="342"/>
      <c r="M129" s="323"/>
      <c r="N129" s="342"/>
      <c r="O129" s="323"/>
      <c r="P129" s="342"/>
      <c r="Q129" s="323"/>
      <c r="R129" s="323"/>
      <c r="S129" s="323"/>
      <c r="T129" s="323"/>
      <c r="U129" s="323"/>
      <c r="V129" s="323"/>
      <c r="W129" s="323"/>
      <c r="X129" s="323"/>
      <c r="Y129" s="323"/>
      <c r="Z129" s="323"/>
      <c r="AA129" s="323"/>
      <c r="AB129" s="323"/>
    </row>
    <row r="130">
      <c r="A130" s="323"/>
      <c r="B130" s="323"/>
      <c r="C130" s="342"/>
      <c r="D130" s="342"/>
      <c r="E130" s="323"/>
      <c r="F130" s="342"/>
      <c r="G130" s="323"/>
      <c r="H130" s="342"/>
      <c r="I130" s="323"/>
      <c r="J130" s="342"/>
      <c r="K130" s="323"/>
      <c r="L130" s="342"/>
      <c r="M130" s="323"/>
      <c r="N130" s="342"/>
      <c r="O130" s="323"/>
      <c r="P130" s="342"/>
      <c r="Q130" s="323"/>
      <c r="R130" s="323"/>
      <c r="S130" s="323"/>
      <c r="T130" s="323"/>
      <c r="U130" s="323"/>
      <c r="V130" s="323"/>
      <c r="W130" s="323"/>
      <c r="X130" s="323"/>
      <c r="Y130" s="323"/>
      <c r="Z130" s="323"/>
      <c r="AA130" s="323"/>
      <c r="AB130" s="323"/>
    </row>
    <row r="131">
      <c r="A131" s="323"/>
      <c r="B131" s="323"/>
      <c r="C131" s="342"/>
      <c r="D131" s="342"/>
      <c r="E131" s="323"/>
      <c r="F131" s="342"/>
      <c r="G131" s="323"/>
      <c r="H131" s="342"/>
      <c r="I131" s="323"/>
      <c r="J131" s="342"/>
      <c r="K131" s="323"/>
      <c r="L131" s="342"/>
      <c r="M131" s="323"/>
      <c r="N131" s="342"/>
      <c r="O131" s="323"/>
      <c r="P131" s="342"/>
      <c r="Q131" s="323"/>
      <c r="R131" s="323"/>
      <c r="S131" s="323"/>
      <c r="T131" s="323"/>
      <c r="U131" s="323"/>
      <c r="V131" s="323"/>
      <c r="W131" s="323"/>
      <c r="X131" s="323"/>
      <c r="Y131" s="323"/>
      <c r="Z131" s="323"/>
      <c r="AA131" s="323"/>
      <c r="AB131" s="323"/>
    </row>
    <row r="132">
      <c r="A132" s="323"/>
      <c r="B132" s="323"/>
      <c r="C132" s="342"/>
      <c r="D132" s="342"/>
      <c r="E132" s="323"/>
      <c r="F132" s="342"/>
      <c r="G132" s="323"/>
      <c r="H132" s="342"/>
      <c r="I132" s="323"/>
      <c r="J132" s="342"/>
      <c r="K132" s="323"/>
      <c r="L132" s="342"/>
      <c r="M132" s="323"/>
      <c r="N132" s="342"/>
      <c r="O132" s="323"/>
      <c r="P132" s="342"/>
      <c r="Q132" s="323"/>
      <c r="R132" s="323"/>
      <c r="S132" s="323"/>
      <c r="T132" s="323"/>
      <c r="U132" s="323"/>
      <c r="V132" s="323"/>
      <c r="W132" s="323"/>
      <c r="X132" s="323"/>
      <c r="Y132" s="323"/>
      <c r="Z132" s="323"/>
      <c r="AA132" s="323"/>
      <c r="AB132" s="323"/>
    </row>
    <row r="133">
      <c r="A133" s="323"/>
      <c r="B133" s="323"/>
      <c r="C133" s="342"/>
      <c r="D133" s="342"/>
      <c r="E133" s="323"/>
      <c r="F133" s="342"/>
      <c r="G133" s="323"/>
      <c r="H133" s="342"/>
      <c r="I133" s="323"/>
      <c r="J133" s="342"/>
      <c r="K133" s="323"/>
      <c r="L133" s="342"/>
      <c r="M133" s="323"/>
      <c r="N133" s="342"/>
      <c r="O133" s="323"/>
      <c r="P133" s="342"/>
      <c r="Q133" s="323"/>
      <c r="R133" s="323"/>
      <c r="S133" s="323"/>
      <c r="T133" s="323"/>
      <c r="U133" s="323"/>
      <c r="V133" s="323"/>
      <c r="W133" s="323"/>
      <c r="X133" s="323"/>
      <c r="Y133" s="323"/>
      <c r="Z133" s="323"/>
      <c r="AA133" s="323"/>
      <c r="AB133" s="323"/>
    </row>
    <row r="134">
      <c r="A134" s="323"/>
      <c r="B134" s="323"/>
      <c r="C134" s="342"/>
      <c r="D134" s="342"/>
      <c r="E134" s="323"/>
      <c r="F134" s="342"/>
      <c r="G134" s="323"/>
      <c r="H134" s="342"/>
      <c r="I134" s="323"/>
      <c r="J134" s="342"/>
      <c r="K134" s="323"/>
      <c r="L134" s="342"/>
      <c r="M134" s="323"/>
      <c r="N134" s="342"/>
      <c r="O134" s="323"/>
      <c r="P134" s="342"/>
      <c r="Q134" s="323"/>
      <c r="R134" s="323"/>
      <c r="S134" s="323"/>
      <c r="T134" s="323"/>
      <c r="U134" s="323"/>
      <c r="V134" s="323"/>
      <c r="W134" s="323"/>
      <c r="X134" s="323"/>
      <c r="Y134" s="323"/>
      <c r="Z134" s="323"/>
      <c r="AA134" s="323"/>
      <c r="AB134" s="323"/>
    </row>
    <row r="135">
      <c r="A135" s="323"/>
      <c r="B135" s="323"/>
      <c r="C135" s="342"/>
      <c r="D135" s="342"/>
      <c r="E135" s="323"/>
      <c r="F135" s="342"/>
      <c r="G135" s="323"/>
      <c r="H135" s="342"/>
      <c r="I135" s="323"/>
      <c r="J135" s="342"/>
      <c r="K135" s="323"/>
      <c r="L135" s="342"/>
      <c r="M135" s="323"/>
      <c r="N135" s="342"/>
      <c r="O135" s="323"/>
      <c r="P135" s="342"/>
      <c r="Q135" s="323"/>
      <c r="R135" s="323"/>
      <c r="S135" s="323"/>
      <c r="T135" s="323"/>
      <c r="U135" s="323"/>
      <c r="V135" s="323"/>
      <c r="W135" s="323"/>
      <c r="X135" s="323"/>
      <c r="Y135" s="323"/>
      <c r="Z135" s="323"/>
      <c r="AA135" s="323"/>
      <c r="AB135" s="323"/>
    </row>
    <row r="136">
      <c r="A136" s="323"/>
      <c r="B136" s="323"/>
      <c r="C136" s="342"/>
      <c r="D136" s="342"/>
      <c r="E136" s="323"/>
      <c r="F136" s="342"/>
      <c r="G136" s="323"/>
      <c r="H136" s="342"/>
      <c r="I136" s="323"/>
      <c r="J136" s="342"/>
      <c r="K136" s="323"/>
      <c r="L136" s="342"/>
      <c r="M136" s="323"/>
      <c r="N136" s="342"/>
      <c r="O136" s="323"/>
      <c r="P136" s="342"/>
      <c r="Q136" s="323"/>
      <c r="R136" s="323"/>
      <c r="S136" s="323"/>
      <c r="T136" s="323"/>
      <c r="U136" s="323"/>
      <c r="V136" s="323"/>
      <c r="W136" s="323"/>
      <c r="X136" s="323"/>
      <c r="Y136" s="323"/>
      <c r="Z136" s="323"/>
      <c r="AA136" s="323"/>
      <c r="AB136" s="323"/>
    </row>
    <row r="137">
      <c r="A137" s="323"/>
      <c r="B137" s="323"/>
      <c r="C137" s="342"/>
      <c r="D137" s="342"/>
      <c r="E137" s="323"/>
      <c r="F137" s="342"/>
      <c r="G137" s="323"/>
      <c r="H137" s="342"/>
      <c r="I137" s="323"/>
      <c r="J137" s="342"/>
      <c r="K137" s="323"/>
      <c r="L137" s="342"/>
      <c r="M137" s="323"/>
      <c r="N137" s="342"/>
      <c r="O137" s="323"/>
      <c r="P137" s="342"/>
      <c r="Q137" s="323"/>
      <c r="R137" s="323"/>
      <c r="S137" s="323"/>
      <c r="T137" s="323"/>
      <c r="U137" s="323"/>
      <c r="V137" s="323"/>
      <c r="W137" s="323"/>
      <c r="X137" s="323"/>
      <c r="Y137" s="323"/>
      <c r="Z137" s="323"/>
      <c r="AA137" s="323"/>
      <c r="AB137" s="323"/>
    </row>
    <row r="138">
      <c r="A138" s="323"/>
      <c r="B138" s="323"/>
      <c r="C138" s="342"/>
      <c r="D138" s="342"/>
      <c r="E138" s="323"/>
      <c r="F138" s="342"/>
      <c r="G138" s="323"/>
      <c r="H138" s="342"/>
      <c r="I138" s="323"/>
      <c r="J138" s="342"/>
      <c r="K138" s="323"/>
      <c r="L138" s="342"/>
      <c r="M138" s="323"/>
      <c r="N138" s="342"/>
      <c r="O138" s="323"/>
      <c r="P138" s="342"/>
      <c r="Q138" s="323"/>
      <c r="R138" s="323"/>
      <c r="S138" s="323"/>
      <c r="T138" s="323"/>
      <c r="U138" s="323"/>
      <c r="V138" s="323"/>
      <c r="W138" s="323"/>
      <c r="X138" s="323"/>
      <c r="Y138" s="323"/>
      <c r="Z138" s="323"/>
      <c r="AA138" s="323"/>
      <c r="AB138" s="323"/>
    </row>
    <row r="139">
      <c r="A139" s="323"/>
      <c r="B139" s="323"/>
      <c r="C139" s="342"/>
      <c r="D139" s="342"/>
      <c r="E139" s="323"/>
      <c r="F139" s="342"/>
      <c r="G139" s="323"/>
      <c r="H139" s="342"/>
      <c r="I139" s="323"/>
      <c r="J139" s="342"/>
      <c r="K139" s="323"/>
      <c r="L139" s="342"/>
      <c r="M139" s="323"/>
      <c r="N139" s="342"/>
      <c r="O139" s="323"/>
      <c r="P139" s="342"/>
      <c r="Q139" s="323"/>
      <c r="R139" s="323"/>
      <c r="S139" s="323"/>
      <c r="T139" s="323"/>
      <c r="U139" s="323"/>
      <c r="V139" s="323"/>
      <c r="W139" s="323"/>
      <c r="X139" s="323"/>
      <c r="Y139" s="323"/>
      <c r="Z139" s="323"/>
      <c r="AA139" s="323"/>
      <c r="AB139" s="323"/>
    </row>
    <row r="140">
      <c r="A140" s="323"/>
      <c r="B140" s="323"/>
      <c r="C140" s="342"/>
      <c r="D140" s="342"/>
      <c r="E140" s="323"/>
      <c r="F140" s="342"/>
      <c r="G140" s="323"/>
      <c r="H140" s="342"/>
      <c r="I140" s="323"/>
      <c r="J140" s="342"/>
      <c r="K140" s="323"/>
      <c r="L140" s="342"/>
      <c r="M140" s="323"/>
      <c r="N140" s="342"/>
      <c r="O140" s="323"/>
      <c r="P140" s="342"/>
      <c r="Q140" s="323"/>
      <c r="R140" s="323"/>
      <c r="S140" s="323"/>
      <c r="T140" s="323"/>
      <c r="U140" s="323"/>
      <c r="V140" s="323"/>
      <c r="W140" s="323"/>
      <c r="X140" s="323"/>
      <c r="Y140" s="323"/>
      <c r="Z140" s="323"/>
      <c r="AA140" s="323"/>
      <c r="AB140" s="323"/>
    </row>
    <row r="141">
      <c r="A141" s="323"/>
      <c r="B141" s="323"/>
      <c r="C141" s="342"/>
      <c r="D141" s="342"/>
      <c r="E141" s="323"/>
      <c r="F141" s="342"/>
      <c r="G141" s="323"/>
      <c r="H141" s="342"/>
      <c r="I141" s="323"/>
      <c r="J141" s="342"/>
      <c r="K141" s="323"/>
      <c r="L141" s="342"/>
      <c r="M141" s="323"/>
      <c r="N141" s="342"/>
      <c r="O141" s="323"/>
      <c r="P141" s="342"/>
      <c r="Q141" s="323"/>
      <c r="R141" s="323"/>
      <c r="S141" s="323"/>
      <c r="T141" s="323"/>
      <c r="U141" s="323"/>
      <c r="V141" s="323"/>
      <c r="W141" s="323"/>
      <c r="X141" s="323"/>
      <c r="Y141" s="323"/>
      <c r="Z141" s="323"/>
      <c r="AA141" s="323"/>
      <c r="AB141" s="323"/>
    </row>
    <row r="142">
      <c r="A142" s="323"/>
      <c r="B142" s="323"/>
      <c r="C142" s="342"/>
      <c r="D142" s="342"/>
      <c r="E142" s="323"/>
      <c r="F142" s="342"/>
      <c r="G142" s="323"/>
      <c r="H142" s="342"/>
      <c r="I142" s="323"/>
      <c r="J142" s="342"/>
      <c r="K142" s="323"/>
      <c r="L142" s="342"/>
      <c r="M142" s="323"/>
      <c r="N142" s="342"/>
      <c r="O142" s="323"/>
      <c r="P142" s="342"/>
      <c r="Q142" s="323"/>
      <c r="R142" s="323"/>
      <c r="S142" s="323"/>
      <c r="T142" s="323"/>
      <c r="U142" s="323"/>
      <c r="V142" s="323"/>
      <c r="W142" s="323"/>
      <c r="X142" s="323"/>
      <c r="Y142" s="323"/>
      <c r="Z142" s="323"/>
      <c r="AA142" s="323"/>
      <c r="AB142" s="323"/>
    </row>
    <row r="143">
      <c r="A143" s="323"/>
      <c r="B143" s="323"/>
      <c r="C143" s="342"/>
      <c r="D143" s="342"/>
      <c r="E143" s="323"/>
      <c r="F143" s="342"/>
      <c r="G143" s="323"/>
      <c r="H143" s="342"/>
      <c r="I143" s="323"/>
      <c r="J143" s="342"/>
      <c r="K143" s="323"/>
      <c r="L143" s="342"/>
      <c r="M143" s="323"/>
      <c r="N143" s="342"/>
      <c r="O143" s="323"/>
      <c r="P143" s="342"/>
      <c r="Q143" s="323"/>
      <c r="R143" s="323"/>
      <c r="S143" s="323"/>
      <c r="T143" s="323"/>
      <c r="U143" s="323"/>
      <c r="V143" s="323"/>
      <c r="W143" s="323"/>
      <c r="X143" s="323"/>
      <c r="Y143" s="323"/>
      <c r="Z143" s="323"/>
      <c r="AA143" s="323"/>
      <c r="AB143" s="323"/>
    </row>
    <row r="144">
      <c r="A144" s="323"/>
      <c r="B144" s="323"/>
      <c r="C144" s="342"/>
      <c r="D144" s="342"/>
      <c r="E144" s="323"/>
      <c r="F144" s="342"/>
      <c r="G144" s="323"/>
      <c r="H144" s="342"/>
      <c r="I144" s="323"/>
      <c r="J144" s="342"/>
      <c r="K144" s="323"/>
      <c r="L144" s="342"/>
      <c r="M144" s="323"/>
      <c r="N144" s="342"/>
      <c r="O144" s="323"/>
      <c r="P144" s="342"/>
      <c r="Q144" s="323"/>
      <c r="R144" s="323"/>
      <c r="S144" s="323"/>
      <c r="T144" s="323"/>
      <c r="U144" s="323"/>
      <c r="V144" s="323"/>
      <c r="W144" s="323"/>
      <c r="X144" s="323"/>
      <c r="Y144" s="323"/>
      <c r="Z144" s="323"/>
      <c r="AA144" s="323"/>
      <c r="AB144" s="323"/>
    </row>
    <row r="145">
      <c r="A145" s="323"/>
      <c r="B145" s="323"/>
      <c r="C145" s="342"/>
      <c r="D145" s="342"/>
      <c r="E145" s="323"/>
      <c r="F145" s="342"/>
      <c r="G145" s="323"/>
      <c r="H145" s="342"/>
      <c r="I145" s="323"/>
      <c r="J145" s="342"/>
      <c r="K145" s="323"/>
      <c r="L145" s="342"/>
      <c r="M145" s="323"/>
      <c r="N145" s="342"/>
      <c r="O145" s="323"/>
      <c r="P145" s="342"/>
      <c r="Q145" s="323"/>
      <c r="R145" s="323"/>
      <c r="S145" s="323"/>
      <c r="T145" s="323"/>
      <c r="U145" s="323"/>
      <c r="V145" s="323"/>
      <c r="W145" s="323"/>
      <c r="X145" s="323"/>
      <c r="Y145" s="323"/>
      <c r="Z145" s="323"/>
      <c r="AA145" s="323"/>
      <c r="AB145" s="323"/>
    </row>
    <row r="146">
      <c r="A146" s="323"/>
      <c r="B146" s="323"/>
      <c r="C146" s="342"/>
      <c r="D146" s="342"/>
      <c r="E146" s="323"/>
      <c r="F146" s="342"/>
      <c r="G146" s="323"/>
      <c r="H146" s="342"/>
      <c r="I146" s="323"/>
      <c r="J146" s="342"/>
      <c r="K146" s="323"/>
      <c r="L146" s="342"/>
      <c r="M146" s="323"/>
      <c r="N146" s="342"/>
      <c r="O146" s="323"/>
      <c r="P146" s="342"/>
      <c r="Q146" s="323"/>
      <c r="R146" s="323"/>
      <c r="S146" s="323"/>
      <c r="T146" s="323"/>
      <c r="U146" s="323"/>
      <c r="V146" s="323"/>
      <c r="W146" s="323"/>
      <c r="X146" s="323"/>
      <c r="Y146" s="323"/>
      <c r="Z146" s="323"/>
      <c r="AA146" s="323"/>
      <c r="AB146" s="323"/>
    </row>
    <row r="147">
      <c r="A147" s="323"/>
      <c r="B147" s="323"/>
      <c r="C147" s="342"/>
      <c r="D147" s="342"/>
      <c r="E147" s="323"/>
      <c r="F147" s="342"/>
      <c r="G147" s="323"/>
      <c r="H147" s="342"/>
      <c r="I147" s="323"/>
      <c r="J147" s="342"/>
      <c r="K147" s="323"/>
      <c r="L147" s="342"/>
      <c r="M147" s="323"/>
      <c r="N147" s="342"/>
      <c r="O147" s="323"/>
      <c r="P147" s="342"/>
      <c r="Q147" s="323"/>
      <c r="R147" s="323"/>
      <c r="S147" s="323"/>
      <c r="T147" s="323"/>
      <c r="U147" s="323"/>
      <c r="V147" s="323"/>
      <c r="W147" s="323"/>
      <c r="X147" s="323"/>
      <c r="Y147" s="323"/>
      <c r="Z147" s="323"/>
      <c r="AA147" s="323"/>
      <c r="AB147" s="323"/>
    </row>
    <row r="148">
      <c r="A148" s="323"/>
      <c r="B148" s="323"/>
      <c r="C148" s="342"/>
      <c r="D148" s="342"/>
      <c r="E148" s="323"/>
      <c r="F148" s="342"/>
      <c r="G148" s="323"/>
      <c r="H148" s="342"/>
      <c r="I148" s="323"/>
      <c r="J148" s="342"/>
      <c r="K148" s="323"/>
      <c r="L148" s="342"/>
      <c r="M148" s="323"/>
      <c r="N148" s="342"/>
      <c r="O148" s="323"/>
      <c r="P148" s="342"/>
      <c r="Q148" s="323"/>
      <c r="R148" s="323"/>
      <c r="S148" s="323"/>
      <c r="T148" s="323"/>
      <c r="U148" s="323"/>
      <c r="V148" s="323"/>
      <c r="W148" s="323"/>
      <c r="X148" s="323"/>
      <c r="Y148" s="323"/>
      <c r="Z148" s="323"/>
      <c r="AA148" s="323"/>
      <c r="AB148" s="323"/>
    </row>
    <row r="149">
      <c r="A149" s="323"/>
      <c r="B149" s="323"/>
      <c r="C149" s="342"/>
      <c r="D149" s="342"/>
      <c r="E149" s="323"/>
      <c r="F149" s="342"/>
      <c r="G149" s="323"/>
      <c r="H149" s="342"/>
      <c r="I149" s="323"/>
      <c r="J149" s="342"/>
      <c r="K149" s="323"/>
      <c r="L149" s="342"/>
      <c r="M149" s="323"/>
      <c r="N149" s="342"/>
      <c r="O149" s="323"/>
      <c r="P149" s="342"/>
      <c r="Q149" s="323"/>
      <c r="R149" s="323"/>
      <c r="S149" s="323"/>
      <c r="T149" s="323"/>
      <c r="U149" s="323"/>
      <c r="V149" s="323"/>
      <c r="W149" s="323"/>
      <c r="X149" s="323"/>
      <c r="Y149" s="323"/>
      <c r="Z149" s="323"/>
      <c r="AA149" s="323"/>
      <c r="AB149" s="323"/>
    </row>
    <row r="150">
      <c r="A150" s="323"/>
      <c r="B150" s="323"/>
      <c r="C150" s="342"/>
      <c r="D150" s="342"/>
      <c r="E150" s="323"/>
      <c r="F150" s="342"/>
      <c r="G150" s="323"/>
      <c r="H150" s="342"/>
      <c r="I150" s="323"/>
      <c r="J150" s="342"/>
      <c r="K150" s="323"/>
      <c r="L150" s="342"/>
      <c r="M150" s="323"/>
      <c r="N150" s="342"/>
      <c r="O150" s="323"/>
      <c r="P150" s="342"/>
      <c r="Q150" s="323"/>
      <c r="R150" s="323"/>
      <c r="S150" s="323"/>
      <c r="T150" s="323"/>
      <c r="U150" s="323"/>
      <c r="V150" s="323"/>
      <c r="W150" s="323"/>
      <c r="X150" s="323"/>
      <c r="Y150" s="323"/>
      <c r="Z150" s="323"/>
      <c r="AA150" s="323"/>
      <c r="AB150" s="323"/>
    </row>
    <row r="151">
      <c r="A151" s="323"/>
      <c r="B151" s="323"/>
      <c r="C151" s="342"/>
      <c r="D151" s="342"/>
      <c r="E151" s="323"/>
      <c r="F151" s="342"/>
      <c r="G151" s="323"/>
      <c r="H151" s="342"/>
      <c r="I151" s="323"/>
      <c r="J151" s="342"/>
      <c r="K151" s="323"/>
      <c r="L151" s="342"/>
      <c r="M151" s="323"/>
      <c r="N151" s="342"/>
      <c r="O151" s="323"/>
      <c r="P151" s="342"/>
      <c r="Q151" s="323"/>
      <c r="R151" s="323"/>
      <c r="S151" s="323"/>
      <c r="T151" s="323"/>
      <c r="U151" s="323"/>
      <c r="V151" s="323"/>
      <c r="W151" s="323"/>
      <c r="X151" s="323"/>
      <c r="Y151" s="323"/>
      <c r="Z151" s="323"/>
      <c r="AA151" s="323"/>
      <c r="AB151" s="323"/>
    </row>
    <row r="152">
      <c r="A152" s="323"/>
      <c r="B152" s="323"/>
      <c r="C152" s="342"/>
      <c r="D152" s="342"/>
      <c r="E152" s="323"/>
      <c r="F152" s="342"/>
      <c r="G152" s="323"/>
      <c r="H152" s="342"/>
      <c r="I152" s="323"/>
      <c r="J152" s="342"/>
      <c r="K152" s="323"/>
      <c r="L152" s="342"/>
      <c r="M152" s="323"/>
      <c r="N152" s="342"/>
      <c r="O152" s="323"/>
      <c r="P152" s="342"/>
      <c r="Q152" s="323"/>
      <c r="R152" s="323"/>
      <c r="S152" s="323"/>
      <c r="T152" s="323"/>
      <c r="U152" s="323"/>
      <c r="V152" s="323"/>
      <c r="W152" s="323"/>
      <c r="X152" s="323"/>
      <c r="Y152" s="323"/>
      <c r="Z152" s="323"/>
      <c r="AA152" s="323"/>
      <c r="AB152" s="323"/>
    </row>
    <row r="153">
      <c r="A153" s="323"/>
      <c r="B153" s="323"/>
      <c r="C153" s="342"/>
      <c r="D153" s="342"/>
      <c r="E153" s="323"/>
      <c r="F153" s="342"/>
      <c r="G153" s="323"/>
      <c r="H153" s="342"/>
      <c r="I153" s="323"/>
      <c r="J153" s="342"/>
      <c r="K153" s="323"/>
      <c r="L153" s="342"/>
      <c r="M153" s="323"/>
      <c r="N153" s="342"/>
      <c r="O153" s="323"/>
      <c r="P153" s="342"/>
      <c r="Q153" s="323"/>
      <c r="R153" s="323"/>
      <c r="S153" s="323"/>
      <c r="T153" s="323"/>
      <c r="U153" s="323"/>
      <c r="V153" s="323"/>
      <c r="W153" s="323"/>
      <c r="X153" s="323"/>
      <c r="Y153" s="323"/>
      <c r="Z153" s="323"/>
      <c r="AA153" s="323"/>
      <c r="AB153" s="323"/>
    </row>
    <row r="154">
      <c r="A154" s="323"/>
      <c r="B154" s="323"/>
      <c r="C154" s="342"/>
      <c r="D154" s="342"/>
      <c r="E154" s="323"/>
      <c r="F154" s="342"/>
      <c r="G154" s="323"/>
      <c r="H154" s="342"/>
      <c r="I154" s="323"/>
      <c r="J154" s="342"/>
      <c r="K154" s="323"/>
      <c r="L154" s="342"/>
      <c r="M154" s="323"/>
      <c r="N154" s="342"/>
      <c r="O154" s="323"/>
      <c r="P154" s="342"/>
      <c r="Q154" s="323"/>
      <c r="R154" s="323"/>
      <c r="S154" s="323"/>
      <c r="T154" s="323"/>
      <c r="U154" s="323"/>
      <c r="V154" s="323"/>
      <c r="W154" s="323"/>
      <c r="X154" s="323"/>
      <c r="Y154" s="323"/>
      <c r="Z154" s="323"/>
      <c r="AA154" s="323"/>
      <c r="AB154" s="323"/>
    </row>
    <row r="155">
      <c r="A155" s="323"/>
      <c r="B155" s="323"/>
      <c r="C155" s="342"/>
      <c r="D155" s="342"/>
      <c r="E155" s="323"/>
      <c r="F155" s="342"/>
      <c r="G155" s="323"/>
      <c r="H155" s="342"/>
      <c r="I155" s="323"/>
      <c r="J155" s="342"/>
      <c r="K155" s="323"/>
      <c r="L155" s="342"/>
      <c r="M155" s="323"/>
      <c r="N155" s="342"/>
      <c r="O155" s="323"/>
      <c r="P155" s="342"/>
      <c r="Q155" s="323"/>
      <c r="R155" s="323"/>
      <c r="S155" s="323"/>
      <c r="T155" s="323"/>
      <c r="U155" s="323"/>
      <c r="V155" s="323"/>
      <c r="W155" s="323"/>
      <c r="X155" s="323"/>
      <c r="Y155" s="323"/>
      <c r="Z155" s="323"/>
      <c r="AA155" s="323"/>
      <c r="AB155" s="323"/>
    </row>
    <row r="156">
      <c r="A156" s="323"/>
      <c r="B156" s="323"/>
      <c r="C156" s="342"/>
      <c r="D156" s="342"/>
      <c r="E156" s="323"/>
      <c r="F156" s="342"/>
      <c r="G156" s="323"/>
      <c r="H156" s="342"/>
      <c r="I156" s="323"/>
      <c r="J156" s="342"/>
      <c r="K156" s="323"/>
      <c r="L156" s="342"/>
      <c r="M156" s="323"/>
      <c r="N156" s="342"/>
      <c r="O156" s="323"/>
      <c r="P156" s="342"/>
      <c r="Q156" s="323"/>
      <c r="R156" s="323"/>
      <c r="S156" s="323"/>
      <c r="T156" s="323"/>
      <c r="U156" s="323"/>
      <c r="V156" s="323"/>
      <c r="W156" s="323"/>
      <c r="X156" s="323"/>
      <c r="Y156" s="323"/>
      <c r="Z156" s="323"/>
      <c r="AA156" s="323"/>
      <c r="AB156" s="323"/>
    </row>
    <row r="157">
      <c r="A157" s="323"/>
      <c r="B157" s="323"/>
      <c r="C157" s="342"/>
      <c r="D157" s="342"/>
      <c r="E157" s="323"/>
      <c r="F157" s="342"/>
      <c r="G157" s="323"/>
      <c r="H157" s="342"/>
      <c r="I157" s="323"/>
      <c r="J157" s="342"/>
      <c r="K157" s="323"/>
      <c r="L157" s="342"/>
      <c r="M157" s="323"/>
      <c r="N157" s="342"/>
      <c r="O157" s="323"/>
      <c r="P157" s="342"/>
      <c r="Q157" s="323"/>
      <c r="R157" s="323"/>
      <c r="S157" s="323"/>
      <c r="T157" s="323"/>
      <c r="U157" s="323"/>
      <c r="V157" s="323"/>
      <c r="W157" s="323"/>
      <c r="X157" s="323"/>
      <c r="Y157" s="323"/>
      <c r="Z157" s="323"/>
      <c r="AA157" s="323"/>
      <c r="AB157" s="323"/>
    </row>
    <row r="158">
      <c r="A158" s="323"/>
      <c r="B158" s="323"/>
      <c r="C158" s="342"/>
      <c r="D158" s="342"/>
      <c r="E158" s="323"/>
      <c r="F158" s="342"/>
      <c r="G158" s="323"/>
      <c r="H158" s="342"/>
      <c r="I158" s="323"/>
      <c r="J158" s="342"/>
      <c r="K158" s="323"/>
      <c r="L158" s="342"/>
      <c r="M158" s="323"/>
      <c r="N158" s="342"/>
      <c r="O158" s="323"/>
      <c r="P158" s="342"/>
      <c r="Q158" s="323"/>
      <c r="R158" s="323"/>
      <c r="S158" s="323"/>
      <c r="T158" s="323"/>
      <c r="U158" s="323"/>
      <c r="V158" s="323"/>
      <c r="W158" s="323"/>
      <c r="X158" s="323"/>
      <c r="Y158" s="323"/>
      <c r="Z158" s="323"/>
      <c r="AA158" s="323"/>
      <c r="AB158" s="323"/>
    </row>
    <row r="159">
      <c r="A159" s="323"/>
      <c r="B159" s="323"/>
      <c r="C159" s="342"/>
      <c r="D159" s="342"/>
      <c r="E159" s="323"/>
      <c r="F159" s="342"/>
      <c r="G159" s="323"/>
      <c r="H159" s="342"/>
      <c r="I159" s="323"/>
      <c r="J159" s="342"/>
      <c r="K159" s="323"/>
      <c r="L159" s="342"/>
      <c r="M159" s="323"/>
      <c r="N159" s="342"/>
      <c r="O159" s="323"/>
      <c r="P159" s="342"/>
      <c r="Q159" s="323"/>
      <c r="R159" s="323"/>
      <c r="S159" s="323"/>
      <c r="T159" s="323"/>
      <c r="U159" s="323"/>
      <c r="V159" s="323"/>
      <c r="W159" s="323"/>
      <c r="X159" s="323"/>
      <c r="Y159" s="323"/>
      <c r="Z159" s="323"/>
      <c r="AA159" s="323"/>
      <c r="AB159" s="323"/>
    </row>
    <row r="160">
      <c r="A160" s="323"/>
      <c r="B160" s="323"/>
      <c r="C160" s="342"/>
      <c r="D160" s="342"/>
      <c r="E160" s="323"/>
      <c r="F160" s="342"/>
      <c r="G160" s="323"/>
      <c r="H160" s="342"/>
      <c r="I160" s="323"/>
      <c r="J160" s="342"/>
      <c r="K160" s="323"/>
      <c r="L160" s="342"/>
      <c r="M160" s="323"/>
      <c r="N160" s="342"/>
      <c r="O160" s="323"/>
      <c r="P160" s="342"/>
      <c r="Q160" s="323"/>
      <c r="R160" s="323"/>
      <c r="S160" s="323"/>
      <c r="T160" s="323"/>
      <c r="U160" s="323"/>
      <c r="V160" s="323"/>
      <c r="W160" s="323"/>
      <c r="X160" s="323"/>
      <c r="Y160" s="323"/>
      <c r="Z160" s="323"/>
      <c r="AA160" s="323"/>
      <c r="AB160" s="323"/>
    </row>
    <row r="161">
      <c r="A161" s="323"/>
      <c r="B161" s="323"/>
      <c r="C161" s="342"/>
      <c r="D161" s="342"/>
      <c r="E161" s="323"/>
      <c r="F161" s="342"/>
      <c r="G161" s="323"/>
      <c r="H161" s="342"/>
      <c r="I161" s="323"/>
      <c r="J161" s="342"/>
      <c r="K161" s="323"/>
      <c r="L161" s="342"/>
      <c r="M161" s="323"/>
      <c r="N161" s="342"/>
      <c r="O161" s="323"/>
      <c r="P161" s="342"/>
      <c r="Q161" s="323"/>
      <c r="R161" s="323"/>
      <c r="S161" s="323"/>
      <c r="T161" s="323"/>
      <c r="U161" s="323"/>
      <c r="V161" s="323"/>
      <c r="W161" s="323"/>
      <c r="X161" s="323"/>
      <c r="Y161" s="323"/>
      <c r="Z161" s="323"/>
      <c r="AA161" s="323"/>
      <c r="AB161" s="323"/>
    </row>
    <row r="162">
      <c r="A162" s="323"/>
      <c r="B162" s="323"/>
      <c r="C162" s="342"/>
      <c r="D162" s="342"/>
      <c r="E162" s="323"/>
      <c r="F162" s="342"/>
      <c r="G162" s="323"/>
      <c r="H162" s="342"/>
      <c r="I162" s="323"/>
      <c r="J162" s="342"/>
      <c r="K162" s="323"/>
      <c r="L162" s="342"/>
      <c r="M162" s="323"/>
      <c r="N162" s="342"/>
      <c r="O162" s="323"/>
      <c r="P162" s="342"/>
      <c r="Q162" s="323"/>
      <c r="R162" s="323"/>
      <c r="S162" s="323"/>
      <c r="T162" s="323"/>
      <c r="U162" s="323"/>
      <c r="V162" s="323"/>
      <c r="W162" s="323"/>
      <c r="X162" s="323"/>
      <c r="Y162" s="323"/>
      <c r="Z162" s="323"/>
      <c r="AA162" s="323"/>
      <c r="AB162" s="323"/>
    </row>
    <row r="163">
      <c r="A163" s="323"/>
      <c r="B163" s="323"/>
      <c r="C163" s="342"/>
      <c r="D163" s="342"/>
      <c r="E163" s="323"/>
      <c r="F163" s="342"/>
      <c r="G163" s="323"/>
      <c r="H163" s="342"/>
      <c r="I163" s="323"/>
      <c r="J163" s="342"/>
      <c r="K163" s="323"/>
      <c r="L163" s="342"/>
      <c r="M163" s="323"/>
      <c r="N163" s="342"/>
      <c r="O163" s="323"/>
      <c r="P163" s="342"/>
      <c r="Q163" s="323"/>
      <c r="R163" s="323"/>
      <c r="S163" s="323"/>
      <c r="T163" s="323"/>
      <c r="U163" s="323"/>
      <c r="V163" s="323"/>
      <c r="W163" s="323"/>
      <c r="X163" s="323"/>
      <c r="Y163" s="323"/>
      <c r="Z163" s="323"/>
      <c r="AA163" s="323"/>
      <c r="AB163" s="323"/>
    </row>
    <row r="164">
      <c r="A164" s="323"/>
      <c r="B164" s="323"/>
      <c r="C164" s="342"/>
      <c r="D164" s="342"/>
      <c r="E164" s="323"/>
      <c r="F164" s="342"/>
      <c r="G164" s="323"/>
      <c r="H164" s="342"/>
      <c r="I164" s="323"/>
      <c r="J164" s="342"/>
      <c r="K164" s="323"/>
      <c r="L164" s="342"/>
      <c r="M164" s="323"/>
      <c r="N164" s="342"/>
      <c r="O164" s="323"/>
      <c r="P164" s="342"/>
      <c r="Q164" s="323"/>
      <c r="R164" s="323"/>
      <c r="S164" s="323"/>
      <c r="T164" s="323"/>
      <c r="U164" s="323"/>
      <c r="V164" s="323"/>
      <c r="W164" s="323"/>
      <c r="X164" s="323"/>
      <c r="Y164" s="323"/>
      <c r="Z164" s="323"/>
      <c r="AA164" s="323"/>
      <c r="AB164" s="323"/>
    </row>
    <row r="165">
      <c r="A165" s="323"/>
      <c r="B165" s="323"/>
      <c r="C165" s="342"/>
      <c r="D165" s="342"/>
      <c r="E165" s="323"/>
      <c r="F165" s="342"/>
      <c r="G165" s="323"/>
      <c r="H165" s="342"/>
      <c r="I165" s="323"/>
      <c r="J165" s="342"/>
      <c r="K165" s="323"/>
      <c r="L165" s="342"/>
      <c r="M165" s="323"/>
      <c r="N165" s="342"/>
      <c r="O165" s="323"/>
      <c r="P165" s="342"/>
      <c r="Q165" s="323"/>
      <c r="R165" s="323"/>
      <c r="S165" s="323"/>
      <c r="T165" s="323"/>
      <c r="U165" s="323"/>
      <c r="V165" s="323"/>
      <c r="W165" s="323"/>
      <c r="X165" s="323"/>
      <c r="Y165" s="323"/>
      <c r="Z165" s="323"/>
      <c r="AA165" s="323"/>
      <c r="AB165" s="323"/>
    </row>
    <row r="166">
      <c r="A166" s="323"/>
      <c r="B166" s="323"/>
      <c r="C166" s="342"/>
      <c r="D166" s="342"/>
      <c r="E166" s="323"/>
      <c r="F166" s="342"/>
      <c r="G166" s="323"/>
      <c r="H166" s="342"/>
      <c r="I166" s="323"/>
      <c r="J166" s="342"/>
      <c r="K166" s="323"/>
      <c r="L166" s="342"/>
      <c r="M166" s="323"/>
      <c r="N166" s="342"/>
      <c r="O166" s="323"/>
      <c r="P166" s="342"/>
      <c r="Q166" s="323"/>
      <c r="R166" s="323"/>
      <c r="S166" s="323"/>
      <c r="T166" s="323"/>
      <c r="U166" s="323"/>
      <c r="V166" s="323"/>
      <c r="W166" s="323"/>
      <c r="X166" s="323"/>
      <c r="Y166" s="323"/>
      <c r="Z166" s="323"/>
      <c r="AA166" s="323"/>
      <c r="AB166" s="323"/>
    </row>
    <row r="167">
      <c r="A167" s="323"/>
      <c r="B167" s="323"/>
      <c r="C167" s="342"/>
      <c r="D167" s="342"/>
      <c r="E167" s="323"/>
      <c r="F167" s="342"/>
      <c r="G167" s="323"/>
      <c r="H167" s="342"/>
      <c r="I167" s="323"/>
      <c r="J167" s="342"/>
      <c r="K167" s="323"/>
      <c r="L167" s="342"/>
      <c r="M167" s="323"/>
      <c r="N167" s="342"/>
      <c r="O167" s="323"/>
      <c r="P167" s="342"/>
      <c r="Q167" s="323"/>
      <c r="R167" s="323"/>
      <c r="S167" s="323"/>
      <c r="T167" s="323"/>
      <c r="U167" s="323"/>
      <c r="V167" s="323"/>
      <c r="W167" s="323"/>
      <c r="X167" s="323"/>
      <c r="Y167" s="323"/>
      <c r="Z167" s="323"/>
      <c r="AA167" s="323"/>
      <c r="AB167" s="323"/>
    </row>
    <row r="168">
      <c r="A168" s="323"/>
      <c r="B168" s="323"/>
      <c r="C168" s="342"/>
      <c r="D168" s="342"/>
      <c r="E168" s="323"/>
      <c r="F168" s="342"/>
      <c r="G168" s="323"/>
      <c r="H168" s="342"/>
      <c r="I168" s="323"/>
      <c r="J168" s="342"/>
      <c r="K168" s="323"/>
      <c r="L168" s="342"/>
      <c r="M168" s="323"/>
      <c r="N168" s="342"/>
      <c r="O168" s="323"/>
      <c r="P168" s="342"/>
      <c r="Q168" s="323"/>
      <c r="R168" s="323"/>
      <c r="S168" s="323"/>
      <c r="T168" s="323"/>
      <c r="U168" s="323"/>
      <c r="V168" s="323"/>
      <c r="W168" s="323"/>
      <c r="X168" s="323"/>
      <c r="Y168" s="323"/>
      <c r="Z168" s="323"/>
      <c r="AA168" s="323"/>
      <c r="AB168" s="323"/>
    </row>
    <row r="169">
      <c r="A169" s="323"/>
      <c r="B169" s="323"/>
      <c r="C169" s="342"/>
      <c r="D169" s="342"/>
      <c r="E169" s="323"/>
      <c r="F169" s="342"/>
      <c r="G169" s="323"/>
      <c r="H169" s="342"/>
      <c r="I169" s="323"/>
      <c r="J169" s="342"/>
      <c r="K169" s="323"/>
      <c r="L169" s="342"/>
      <c r="M169" s="323"/>
      <c r="N169" s="342"/>
      <c r="O169" s="323"/>
      <c r="P169" s="342"/>
      <c r="Q169" s="323"/>
      <c r="R169" s="323"/>
      <c r="S169" s="323"/>
      <c r="T169" s="323"/>
      <c r="U169" s="323"/>
      <c r="V169" s="323"/>
      <c r="W169" s="323"/>
      <c r="X169" s="323"/>
      <c r="Y169" s="323"/>
      <c r="Z169" s="323"/>
      <c r="AA169" s="323"/>
      <c r="AB169" s="323"/>
    </row>
    <row r="170">
      <c r="A170" s="323"/>
      <c r="B170" s="323"/>
      <c r="C170" s="342"/>
      <c r="D170" s="342"/>
      <c r="E170" s="323"/>
      <c r="F170" s="342"/>
      <c r="G170" s="323"/>
      <c r="H170" s="342"/>
      <c r="I170" s="323"/>
      <c r="J170" s="342"/>
      <c r="K170" s="323"/>
      <c r="L170" s="342"/>
      <c r="M170" s="323"/>
      <c r="N170" s="342"/>
      <c r="O170" s="323"/>
      <c r="P170" s="342"/>
      <c r="Q170" s="323"/>
      <c r="R170" s="323"/>
      <c r="S170" s="323"/>
      <c r="T170" s="323"/>
      <c r="U170" s="323"/>
      <c r="V170" s="323"/>
      <c r="W170" s="323"/>
      <c r="X170" s="323"/>
      <c r="Y170" s="323"/>
      <c r="Z170" s="323"/>
      <c r="AA170" s="323"/>
      <c r="AB170" s="323"/>
    </row>
    <row r="171">
      <c r="A171" s="323"/>
      <c r="B171" s="323"/>
      <c r="C171" s="342"/>
      <c r="D171" s="342"/>
      <c r="E171" s="323"/>
      <c r="F171" s="342"/>
      <c r="G171" s="323"/>
      <c r="H171" s="342"/>
      <c r="I171" s="323"/>
      <c r="J171" s="342"/>
      <c r="K171" s="323"/>
      <c r="L171" s="342"/>
      <c r="M171" s="323"/>
      <c r="N171" s="342"/>
      <c r="O171" s="323"/>
      <c r="P171" s="342"/>
      <c r="Q171" s="323"/>
      <c r="R171" s="323"/>
      <c r="S171" s="323"/>
      <c r="T171" s="323"/>
      <c r="U171" s="323"/>
      <c r="V171" s="323"/>
      <c r="W171" s="323"/>
      <c r="X171" s="323"/>
      <c r="Y171" s="323"/>
      <c r="Z171" s="323"/>
      <c r="AA171" s="323"/>
      <c r="AB171" s="323"/>
    </row>
    <row r="172">
      <c r="A172" s="323"/>
      <c r="B172" s="323"/>
      <c r="C172" s="342"/>
      <c r="D172" s="342"/>
      <c r="E172" s="323"/>
      <c r="F172" s="342"/>
      <c r="G172" s="323"/>
      <c r="H172" s="342"/>
      <c r="I172" s="323"/>
      <c r="J172" s="342"/>
      <c r="K172" s="323"/>
      <c r="L172" s="342"/>
      <c r="M172" s="323"/>
      <c r="N172" s="342"/>
      <c r="O172" s="323"/>
      <c r="P172" s="342"/>
      <c r="Q172" s="323"/>
      <c r="R172" s="323"/>
      <c r="S172" s="323"/>
      <c r="T172" s="323"/>
      <c r="U172" s="323"/>
      <c r="V172" s="323"/>
      <c r="W172" s="323"/>
      <c r="X172" s="323"/>
      <c r="Y172" s="323"/>
      <c r="Z172" s="323"/>
      <c r="AA172" s="323"/>
      <c r="AB172" s="323"/>
    </row>
    <row r="173">
      <c r="A173" s="323"/>
      <c r="B173" s="323"/>
      <c r="C173" s="342"/>
      <c r="D173" s="342"/>
      <c r="E173" s="323"/>
      <c r="F173" s="342"/>
      <c r="G173" s="323"/>
      <c r="H173" s="342"/>
      <c r="I173" s="323"/>
      <c r="J173" s="342"/>
      <c r="K173" s="323"/>
      <c r="L173" s="342"/>
      <c r="M173" s="323"/>
      <c r="N173" s="342"/>
      <c r="O173" s="323"/>
      <c r="P173" s="342"/>
      <c r="Q173" s="323"/>
      <c r="R173" s="323"/>
      <c r="S173" s="323"/>
      <c r="T173" s="323"/>
      <c r="U173" s="323"/>
      <c r="V173" s="323"/>
      <c r="W173" s="323"/>
      <c r="X173" s="323"/>
      <c r="Y173" s="323"/>
      <c r="Z173" s="323"/>
      <c r="AA173" s="323"/>
      <c r="AB173" s="323"/>
    </row>
    <row r="174">
      <c r="A174" s="323"/>
      <c r="B174" s="323"/>
      <c r="C174" s="342"/>
      <c r="D174" s="342"/>
      <c r="E174" s="323"/>
      <c r="F174" s="342"/>
      <c r="G174" s="323"/>
      <c r="H174" s="342"/>
      <c r="I174" s="323"/>
      <c r="J174" s="342"/>
      <c r="K174" s="323"/>
      <c r="L174" s="342"/>
      <c r="M174" s="323"/>
      <c r="N174" s="342"/>
      <c r="O174" s="323"/>
      <c r="P174" s="342"/>
      <c r="Q174" s="323"/>
      <c r="R174" s="323"/>
      <c r="S174" s="323"/>
      <c r="T174" s="323"/>
      <c r="U174" s="323"/>
      <c r="V174" s="323"/>
      <c r="W174" s="323"/>
      <c r="X174" s="323"/>
      <c r="Y174" s="323"/>
      <c r="Z174" s="323"/>
      <c r="AA174" s="323"/>
      <c r="AB174" s="323"/>
    </row>
    <row r="175">
      <c r="A175" s="323"/>
      <c r="B175" s="323"/>
      <c r="C175" s="342"/>
      <c r="D175" s="342"/>
      <c r="E175" s="323"/>
      <c r="F175" s="342"/>
      <c r="G175" s="323"/>
      <c r="H175" s="342"/>
      <c r="I175" s="323"/>
      <c r="J175" s="342"/>
      <c r="K175" s="323"/>
      <c r="L175" s="342"/>
      <c r="M175" s="323"/>
      <c r="N175" s="342"/>
      <c r="O175" s="323"/>
      <c r="P175" s="342"/>
      <c r="Q175" s="323"/>
      <c r="R175" s="323"/>
      <c r="S175" s="323"/>
      <c r="T175" s="323"/>
      <c r="U175" s="323"/>
      <c r="V175" s="323"/>
      <c r="W175" s="323"/>
      <c r="X175" s="323"/>
      <c r="Y175" s="323"/>
      <c r="Z175" s="323"/>
      <c r="AA175" s="323"/>
      <c r="AB175" s="323"/>
    </row>
    <row r="176">
      <c r="A176" s="323"/>
      <c r="B176" s="323"/>
      <c r="C176" s="342"/>
      <c r="D176" s="342"/>
      <c r="E176" s="323"/>
      <c r="F176" s="342"/>
      <c r="G176" s="323"/>
      <c r="H176" s="342"/>
      <c r="I176" s="323"/>
      <c r="J176" s="342"/>
      <c r="K176" s="323"/>
      <c r="L176" s="342"/>
      <c r="M176" s="323"/>
      <c r="N176" s="342"/>
      <c r="O176" s="323"/>
      <c r="P176" s="342"/>
      <c r="Q176" s="323"/>
      <c r="R176" s="323"/>
      <c r="S176" s="323"/>
      <c r="T176" s="323"/>
      <c r="U176" s="323"/>
      <c r="V176" s="323"/>
      <c r="W176" s="323"/>
      <c r="X176" s="323"/>
      <c r="Y176" s="323"/>
      <c r="Z176" s="323"/>
      <c r="AA176" s="323"/>
      <c r="AB176" s="323"/>
    </row>
    <row r="177">
      <c r="A177" s="323"/>
      <c r="B177" s="323"/>
      <c r="C177" s="342"/>
      <c r="D177" s="342"/>
      <c r="E177" s="323"/>
      <c r="F177" s="342"/>
      <c r="G177" s="323"/>
      <c r="H177" s="342"/>
      <c r="I177" s="323"/>
      <c r="J177" s="342"/>
      <c r="K177" s="323"/>
      <c r="L177" s="342"/>
      <c r="M177" s="323"/>
      <c r="N177" s="342"/>
      <c r="O177" s="323"/>
      <c r="P177" s="342"/>
      <c r="Q177" s="323"/>
      <c r="R177" s="323"/>
      <c r="S177" s="323"/>
      <c r="T177" s="323"/>
      <c r="U177" s="323"/>
      <c r="V177" s="323"/>
      <c r="W177" s="323"/>
      <c r="X177" s="323"/>
      <c r="Y177" s="323"/>
      <c r="Z177" s="323"/>
      <c r="AA177" s="323"/>
      <c r="AB177" s="323"/>
    </row>
    <row r="178">
      <c r="A178" s="323"/>
      <c r="B178" s="323"/>
      <c r="C178" s="342"/>
      <c r="D178" s="342"/>
      <c r="E178" s="323"/>
      <c r="F178" s="342"/>
      <c r="G178" s="323"/>
      <c r="H178" s="342"/>
      <c r="I178" s="323"/>
      <c r="J178" s="342"/>
      <c r="K178" s="323"/>
      <c r="L178" s="342"/>
      <c r="M178" s="323"/>
      <c r="N178" s="342"/>
      <c r="O178" s="323"/>
      <c r="P178" s="342"/>
      <c r="Q178" s="323"/>
      <c r="R178" s="323"/>
      <c r="S178" s="323"/>
      <c r="T178" s="323"/>
      <c r="U178" s="323"/>
      <c r="V178" s="323"/>
      <c r="W178" s="323"/>
      <c r="X178" s="323"/>
      <c r="Y178" s="323"/>
      <c r="Z178" s="323"/>
      <c r="AA178" s="323"/>
      <c r="AB178" s="323"/>
    </row>
    <row r="179">
      <c r="A179" s="323"/>
      <c r="B179" s="323"/>
      <c r="C179" s="342"/>
      <c r="D179" s="342"/>
      <c r="E179" s="323"/>
      <c r="F179" s="342"/>
      <c r="G179" s="323"/>
      <c r="H179" s="342"/>
      <c r="I179" s="323"/>
      <c r="J179" s="342"/>
      <c r="K179" s="323"/>
      <c r="L179" s="342"/>
      <c r="M179" s="323"/>
      <c r="N179" s="342"/>
      <c r="O179" s="323"/>
      <c r="P179" s="342"/>
      <c r="Q179" s="323"/>
      <c r="R179" s="323"/>
      <c r="S179" s="323"/>
      <c r="T179" s="323"/>
      <c r="U179" s="323"/>
      <c r="V179" s="323"/>
      <c r="W179" s="323"/>
      <c r="X179" s="323"/>
      <c r="Y179" s="323"/>
      <c r="Z179" s="323"/>
      <c r="AA179" s="323"/>
      <c r="AB179" s="323"/>
    </row>
    <row r="180">
      <c r="A180" s="323"/>
      <c r="B180" s="323"/>
      <c r="C180" s="342"/>
      <c r="D180" s="342"/>
      <c r="E180" s="323"/>
      <c r="F180" s="342"/>
      <c r="G180" s="323"/>
      <c r="H180" s="342"/>
      <c r="I180" s="323"/>
      <c r="J180" s="342"/>
      <c r="K180" s="323"/>
      <c r="L180" s="342"/>
      <c r="M180" s="323"/>
      <c r="N180" s="342"/>
      <c r="O180" s="323"/>
      <c r="P180" s="342"/>
      <c r="Q180" s="323"/>
      <c r="R180" s="323"/>
      <c r="S180" s="323"/>
      <c r="T180" s="323"/>
      <c r="U180" s="323"/>
      <c r="V180" s="323"/>
      <c r="W180" s="323"/>
      <c r="X180" s="323"/>
      <c r="Y180" s="323"/>
      <c r="Z180" s="323"/>
      <c r="AA180" s="323"/>
      <c r="AB180" s="323"/>
    </row>
    <row r="181">
      <c r="A181" s="323"/>
      <c r="B181" s="323"/>
      <c r="C181" s="342"/>
      <c r="D181" s="342"/>
      <c r="E181" s="323"/>
      <c r="F181" s="342"/>
      <c r="G181" s="323"/>
      <c r="H181" s="342"/>
      <c r="I181" s="323"/>
      <c r="J181" s="342"/>
      <c r="K181" s="323"/>
      <c r="L181" s="342"/>
      <c r="M181" s="323"/>
      <c r="N181" s="342"/>
      <c r="O181" s="323"/>
      <c r="P181" s="342"/>
      <c r="Q181" s="323"/>
      <c r="R181" s="323"/>
      <c r="S181" s="323"/>
      <c r="T181" s="323"/>
      <c r="U181" s="323"/>
      <c r="V181" s="323"/>
      <c r="W181" s="323"/>
      <c r="X181" s="323"/>
      <c r="Y181" s="323"/>
      <c r="Z181" s="323"/>
      <c r="AA181" s="323"/>
      <c r="AB181" s="323"/>
    </row>
    <row r="182">
      <c r="A182" s="323"/>
      <c r="B182" s="323"/>
      <c r="C182" s="342"/>
      <c r="D182" s="342"/>
      <c r="E182" s="323"/>
      <c r="F182" s="342"/>
      <c r="G182" s="323"/>
      <c r="H182" s="342"/>
      <c r="I182" s="323"/>
      <c r="J182" s="342"/>
      <c r="K182" s="323"/>
      <c r="L182" s="342"/>
      <c r="M182" s="323"/>
      <c r="N182" s="342"/>
      <c r="O182" s="323"/>
      <c r="P182" s="342"/>
      <c r="Q182" s="323"/>
      <c r="R182" s="323"/>
      <c r="S182" s="323"/>
      <c r="T182" s="323"/>
      <c r="U182" s="323"/>
      <c r="V182" s="323"/>
      <c r="W182" s="323"/>
      <c r="X182" s="323"/>
      <c r="Y182" s="323"/>
      <c r="Z182" s="323"/>
      <c r="AA182" s="323"/>
      <c r="AB182" s="323"/>
    </row>
    <row r="183">
      <c r="A183" s="323"/>
      <c r="B183" s="323"/>
      <c r="C183" s="342"/>
      <c r="D183" s="342"/>
      <c r="E183" s="323"/>
      <c r="F183" s="342"/>
      <c r="G183" s="323"/>
      <c r="H183" s="342"/>
      <c r="I183" s="323"/>
      <c r="J183" s="342"/>
      <c r="K183" s="323"/>
      <c r="L183" s="342"/>
      <c r="M183" s="323"/>
      <c r="N183" s="342"/>
      <c r="O183" s="323"/>
      <c r="P183" s="342"/>
      <c r="Q183" s="323"/>
      <c r="R183" s="323"/>
      <c r="S183" s="323"/>
      <c r="T183" s="323"/>
      <c r="U183" s="323"/>
      <c r="V183" s="323"/>
      <c r="W183" s="323"/>
      <c r="X183" s="323"/>
      <c r="Y183" s="323"/>
      <c r="Z183" s="323"/>
      <c r="AA183" s="323"/>
      <c r="AB183" s="323"/>
    </row>
    <row r="184">
      <c r="A184" s="323"/>
      <c r="B184" s="323"/>
      <c r="C184" s="342"/>
      <c r="D184" s="342"/>
      <c r="E184" s="323"/>
      <c r="F184" s="342"/>
      <c r="G184" s="323"/>
      <c r="H184" s="342"/>
      <c r="I184" s="323"/>
      <c r="J184" s="342"/>
      <c r="K184" s="323"/>
      <c r="L184" s="342"/>
      <c r="M184" s="323"/>
      <c r="N184" s="342"/>
      <c r="O184" s="323"/>
      <c r="P184" s="342"/>
      <c r="Q184" s="323"/>
      <c r="R184" s="323"/>
      <c r="S184" s="323"/>
      <c r="T184" s="323"/>
      <c r="U184" s="323"/>
      <c r="V184" s="323"/>
      <c r="W184" s="323"/>
      <c r="X184" s="323"/>
      <c r="Y184" s="323"/>
      <c r="Z184" s="323"/>
      <c r="AA184" s="323"/>
      <c r="AB184" s="323"/>
    </row>
    <row r="185">
      <c r="A185" s="323"/>
      <c r="B185" s="323"/>
      <c r="C185" s="342"/>
      <c r="D185" s="342"/>
      <c r="E185" s="323"/>
      <c r="F185" s="342"/>
      <c r="G185" s="323"/>
      <c r="H185" s="342"/>
      <c r="I185" s="323"/>
      <c r="J185" s="342"/>
      <c r="K185" s="323"/>
      <c r="L185" s="342"/>
      <c r="M185" s="323"/>
      <c r="N185" s="342"/>
      <c r="O185" s="323"/>
      <c r="P185" s="342"/>
      <c r="Q185" s="323"/>
      <c r="R185" s="323"/>
      <c r="S185" s="323"/>
      <c r="T185" s="323"/>
      <c r="U185" s="323"/>
      <c r="V185" s="323"/>
      <c r="W185" s="323"/>
      <c r="X185" s="323"/>
      <c r="Y185" s="323"/>
      <c r="Z185" s="323"/>
      <c r="AA185" s="323"/>
      <c r="AB185" s="323"/>
    </row>
    <row r="186">
      <c r="A186" s="323"/>
      <c r="B186" s="323"/>
      <c r="C186" s="342"/>
      <c r="D186" s="342"/>
      <c r="E186" s="323"/>
      <c r="F186" s="342"/>
      <c r="G186" s="323"/>
      <c r="H186" s="342"/>
      <c r="I186" s="323"/>
      <c r="J186" s="342"/>
      <c r="K186" s="323"/>
      <c r="L186" s="342"/>
      <c r="M186" s="323"/>
      <c r="N186" s="342"/>
      <c r="O186" s="323"/>
      <c r="P186" s="342"/>
      <c r="Q186" s="323"/>
      <c r="R186" s="323"/>
      <c r="S186" s="323"/>
      <c r="T186" s="323"/>
      <c r="U186" s="323"/>
      <c r="V186" s="323"/>
      <c r="W186" s="323"/>
      <c r="X186" s="323"/>
      <c r="Y186" s="323"/>
      <c r="Z186" s="323"/>
      <c r="AA186" s="323"/>
      <c r="AB186" s="323"/>
    </row>
    <row r="187">
      <c r="A187" s="323"/>
      <c r="B187" s="323"/>
      <c r="C187" s="342"/>
      <c r="D187" s="342"/>
      <c r="E187" s="323"/>
      <c r="F187" s="342"/>
      <c r="G187" s="323"/>
      <c r="H187" s="342"/>
      <c r="I187" s="323"/>
      <c r="J187" s="342"/>
      <c r="K187" s="323"/>
      <c r="L187" s="342"/>
      <c r="M187" s="323"/>
      <c r="N187" s="342"/>
      <c r="O187" s="323"/>
      <c r="P187" s="342"/>
      <c r="Q187" s="323"/>
      <c r="R187" s="323"/>
      <c r="S187" s="323"/>
      <c r="T187" s="323"/>
      <c r="U187" s="323"/>
      <c r="V187" s="323"/>
      <c r="W187" s="323"/>
      <c r="X187" s="323"/>
      <c r="Y187" s="323"/>
      <c r="Z187" s="323"/>
      <c r="AA187" s="323"/>
      <c r="AB187" s="323"/>
    </row>
    <row r="188">
      <c r="A188" s="323"/>
      <c r="B188" s="323"/>
      <c r="C188" s="342"/>
      <c r="D188" s="342"/>
      <c r="E188" s="323"/>
      <c r="F188" s="342"/>
      <c r="G188" s="323"/>
      <c r="H188" s="342"/>
      <c r="I188" s="323"/>
      <c r="J188" s="342"/>
      <c r="K188" s="323"/>
      <c r="L188" s="342"/>
      <c r="M188" s="323"/>
      <c r="N188" s="342"/>
      <c r="O188" s="323"/>
      <c r="P188" s="342"/>
      <c r="Q188" s="323"/>
      <c r="R188" s="323"/>
      <c r="S188" s="323"/>
      <c r="T188" s="323"/>
      <c r="U188" s="323"/>
      <c r="V188" s="323"/>
      <c r="W188" s="323"/>
      <c r="X188" s="323"/>
      <c r="Y188" s="323"/>
      <c r="Z188" s="323"/>
      <c r="AA188" s="323"/>
      <c r="AB188" s="323"/>
    </row>
    <row r="189">
      <c r="A189" s="323"/>
      <c r="B189" s="323"/>
      <c r="C189" s="342"/>
      <c r="D189" s="342"/>
      <c r="E189" s="323"/>
      <c r="F189" s="342"/>
      <c r="G189" s="323"/>
      <c r="H189" s="342"/>
      <c r="I189" s="323"/>
      <c r="J189" s="342"/>
      <c r="K189" s="323"/>
      <c r="L189" s="342"/>
      <c r="M189" s="323"/>
      <c r="N189" s="342"/>
      <c r="O189" s="323"/>
      <c r="P189" s="342"/>
      <c r="Q189" s="323"/>
      <c r="R189" s="323"/>
      <c r="S189" s="323"/>
      <c r="T189" s="323"/>
      <c r="U189" s="323"/>
      <c r="V189" s="323"/>
      <c r="W189" s="323"/>
      <c r="X189" s="323"/>
      <c r="Y189" s="323"/>
      <c r="Z189" s="323"/>
      <c r="AA189" s="323"/>
      <c r="AB189" s="323"/>
    </row>
    <row r="190">
      <c r="A190" s="323"/>
      <c r="B190" s="323"/>
      <c r="C190" s="342"/>
      <c r="D190" s="342"/>
      <c r="E190" s="323"/>
      <c r="F190" s="342"/>
      <c r="G190" s="323"/>
      <c r="H190" s="342"/>
      <c r="I190" s="323"/>
      <c r="J190" s="342"/>
      <c r="K190" s="323"/>
      <c r="L190" s="342"/>
      <c r="M190" s="323"/>
      <c r="N190" s="342"/>
      <c r="O190" s="323"/>
      <c r="P190" s="342"/>
      <c r="Q190" s="323"/>
      <c r="R190" s="323"/>
      <c r="S190" s="323"/>
      <c r="T190" s="323"/>
      <c r="U190" s="323"/>
      <c r="V190" s="323"/>
      <c r="W190" s="323"/>
      <c r="X190" s="323"/>
      <c r="Y190" s="323"/>
      <c r="Z190" s="323"/>
      <c r="AA190" s="323"/>
      <c r="AB190" s="323"/>
    </row>
    <row r="191">
      <c r="A191" s="323"/>
      <c r="B191" s="323"/>
      <c r="C191" s="342"/>
      <c r="D191" s="342"/>
      <c r="E191" s="323"/>
      <c r="F191" s="342"/>
      <c r="G191" s="323"/>
      <c r="H191" s="342"/>
      <c r="I191" s="323"/>
      <c r="J191" s="342"/>
      <c r="K191" s="323"/>
      <c r="L191" s="342"/>
      <c r="M191" s="323"/>
      <c r="N191" s="342"/>
      <c r="O191" s="323"/>
      <c r="P191" s="342"/>
      <c r="Q191" s="323"/>
      <c r="R191" s="323"/>
      <c r="S191" s="323"/>
      <c r="T191" s="323"/>
      <c r="U191" s="323"/>
      <c r="V191" s="323"/>
      <c r="W191" s="323"/>
      <c r="X191" s="323"/>
      <c r="Y191" s="323"/>
      <c r="Z191" s="323"/>
      <c r="AA191" s="323"/>
      <c r="AB191" s="323"/>
    </row>
    <row r="192">
      <c r="A192" s="323"/>
      <c r="B192" s="323"/>
      <c r="C192" s="342"/>
      <c r="D192" s="342"/>
      <c r="E192" s="323"/>
      <c r="F192" s="342"/>
      <c r="G192" s="323"/>
      <c r="H192" s="342"/>
      <c r="I192" s="323"/>
      <c r="J192" s="342"/>
      <c r="K192" s="323"/>
      <c r="L192" s="342"/>
      <c r="M192" s="323"/>
      <c r="N192" s="342"/>
      <c r="O192" s="323"/>
      <c r="P192" s="342"/>
      <c r="Q192" s="323"/>
      <c r="R192" s="323"/>
      <c r="S192" s="323"/>
      <c r="T192" s="323"/>
      <c r="U192" s="323"/>
      <c r="V192" s="323"/>
      <c r="W192" s="323"/>
      <c r="X192" s="323"/>
      <c r="Y192" s="323"/>
      <c r="Z192" s="323"/>
      <c r="AA192" s="323"/>
      <c r="AB192" s="323"/>
    </row>
    <row r="193">
      <c r="A193" s="323"/>
      <c r="B193" s="323"/>
      <c r="C193" s="342"/>
      <c r="D193" s="342"/>
      <c r="E193" s="323"/>
      <c r="F193" s="342"/>
      <c r="G193" s="323"/>
      <c r="H193" s="342"/>
      <c r="I193" s="323"/>
      <c r="J193" s="342"/>
      <c r="K193" s="323"/>
      <c r="L193" s="342"/>
      <c r="M193" s="323"/>
      <c r="N193" s="342"/>
      <c r="O193" s="323"/>
      <c r="P193" s="342"/>
      <c r="Q193" s="323"/>
      <c r="R193" s="323"/>
      <c r="S193" s="323"/>
      <c r="T193" s="323"/>
      <c r="U193" s="323"/>
      <c r="V193" s="323"/>
      <c r="W193" s="323"/>
      <c r="X193" s="323"/>
      <c r="Y193" s="323"/>
      <c r="Z193" s="323"/>
      <c r="AA193" s="323"/>
      <c r="AB193" s="323"/>
    </row>
    <row r="194">
      <c r="A194" s="323"/>
      <c r="B194" s="323"/>
      <c r="C194" s="342"/>
      <c r="D194" s="342"/>
      <c r="E194" s="323"/>
      <c r="F194" s="342"/>
      <c r="G194" s="323"/>
      <c r="H194" s="342"/>
      <c r="I194" s="323"/>
      <c r="J194" s="342"/>
      <c r="K194" s="323"/>
      <c r="L194" s="342"/>
      <c r="M194" s="323"/>
      <c r="N194" s="342"/>
      <c r="O194" s="323"/>
      <c r="P194" s="342"/>
      <c r="Q194" s="323"/>
      <c r="R194" s="323"/>
      <c r="S194" s="323"/>
      <c r="T194" s="323"/>
      <c r="U194" s="323"/>
      <c r="V194" s="323"/>
      <c r="W194" s="323"/>
      <c r="X194" s="323"/>
      <c r="Y194" s="323"/>
      <c r="Z194" s="323"/>
      <c r="AA194" s="323"/>
      <c r="AB194" s="323"/>
    </row>
    <row r="195">
      <c r="A195" s="323"/>
      <c r="B195" s="323"/>
      <c r="C195" s="342"/>
      <c r="D195" s="342"/>
      <c r="E195" s="323"/>
      <c r="F195" s="342"/>
      <c r="G195" s="323"/>
      <c r="H195" s="342"/>
      <c r="I195" s="323"/>
      <c r="J195" s="342"/>
      <c r="K195" s="323"/>
      <c r="L195" s="342"/>
      <c r="M195" s="323"/>
      <c r="N195" s="342"/>
      <c r="O195" s="323"/>
      <c r="P195" s="342"/>
      <c r="Q195" s="323"/>
      <c r="R195" s="323"/>
      <c r="S195" s="323"/>
      <c r="T195" s="323"/>
      <c r="U195" s="323"/>
      <c r="V195" s="323"/>
      <c r="W195" s="323"/>
      <c r="X195" s="323"/>
      <c r="Y195" s="323"/>
      <c r="Z195" s="323"/>
      <c r="AA195" s="323"/>
      <c r="AB195" s="323"/>
    </row>
    <row r="196">
      <c r="A196" s="323"/>
      <c r="B196" s="323"/>
      <c r="C196" s="342"/>
      <c r="D196" s="342"/>
      <c r="E196" s="323"/>
      <c r="F196" s="342"/>
      <c r="G196" s="323"/>
      <c r="H196" s="342"/>
      <c r="I196" s="323"/>
      <c r="J196" s="342"/>
      <c r="K196" s="323"/>
      <c r="L196" s="342"/>
      <c r="M196" s="323"/>
      <c r="N196" s="342"/>
      <c r="O196" s="323"/>
      <c r="P196" s="342"/>
      <c r="Q196" s="323"/>
      <c r="R196" s="323"/>
      <c r="S196" s="323"/>
      <c r="T196" s="323"/>
      <c r="U196" s="323"/>
      <c r="V196" s="323"/>
      <c r="W196" s="323"/>
      <c r="X196" s="323"/>
      <c r="Y196" s="323"/>
      <c r="Z196" s="323"/>
      <c r="AA196" s="323"/>
      <c r="AB196" s="323"/>
    </row>
    <row r="197">
      <c r="A197" s="323"/>
      <c r="B197" s="323"/>
      <c r="C197" s="342"/>
      <c r="D197" s="342"/>
      <c r="E197" s="323"/>
      <c r="F197" s="342"/>
      <c r="G197" s="323"/>
      <c r="H197" s="342"/>
      <c r="I197" s="323"/>
      <c r="J197" s="342"/>
      <c r="K197" s="323"/>
      <c r="L197" s="342"/>
      <c r="M197" s="323"/>
      <c r="N197" s="342"/>
      <c r="O197" s="323"/>
      <c r="P197" s="342"/>
      <c r="Q197" s="323"/>
      <c r="R197" s="323"/>
      <c r="S197" s="323"/>
      <c r="T197" s="323"/>
      <c r="U197" s="323"/>
      <c r="V197" s="323"/>
      <c r="W197" s="323"/>
      <c r="X197" s="323"/>
      <c r="Y197" s="323"/>
      <c r="Z197" s="323"/>
      <c r="AA197" s="323"/>
      <c r="AB197" s="323"/>
    </row>
    <row r="198">
      <c r="A198" s="323"/>
      <c r="B198" s="323"/>
      <c r="C198" s="342"/>
      <c r="D198" s="342"/>
      <c r="E198" s="323"/>
      <c r="F198" s="342"/>
      <c r="G198" s="323"/>
      <c r="H198" s="342"/>
      <c r="I198" s="323"/>
      <c r="J198" s="342"/>
      <c r="K198" s="323"/>
      <c r="L198" s="342"/>
      <c r="M198" s="323"/>
      <c r="N198" s="342"/>
      <c r="O198" s="323"/>
      <c r="P198" s="342"/>
      <c r="Q198" s="323"/>
      <c r="R198" s="323"/>
      <c r="S198" s="323"/>
      <c r="T198" s="323"/>
      <c r="U198" s="323"/>
      <c r="V198" s="323"/>
      <c r="W198" s="323"/>
      <c r="X198" s="323"/>
      <c r="Y198" s="323"/>
      <c r="Z198" s="323"/>
      <c r="AA198" s="323"/>
      <c r="AB198" s="323"/>
    </row>
    <row r="199">
      <c r="A199" s="323"/>
      <c r="B199" s="323"/>
      <c r="C199" s="342"/>
      <c r="D199" s="342"/>
      <c r="E199" s="323"/>
      <c r="F199" s="342"/>
      <c r="G199" s="323"/>
      <c r="H199" s="342"/>
      <c r="I199" s="323"/>
      <c r="J199" s="342"/>
      <c r="K199" s="323"/>
      <c r="L199" s="342"/>
      <c r="M199" s="323"/>
      <c r="N199" s="342"/>
      <c r="O199" s="323"/>
      <c r="P199" s="342"/>
      <c r="Q199" s="323"/>
      <c r="R199" s="323"/>
      <c r="S199" s="323"/>
      <c r="T199" s="323"/>
      <c r="U199" s="323"/>
      <c r="V199" s="323"/>
      <c r="W199" s="323"/>
      <c r="X199" s="323"/>
      <c r="Y199" s="323"/>
      <c r="Z199" s="323"/>
      <c r="AA199" s="323"/>
      <c r="AB199" s="323"/>
    </row>
    <row r="200">
      <c r="A200" s="323"/>
      <c r="B200" s="323"/>
      <c r="C200" s="342"/>
      <c r="D200" s="342"/>
      <c r="E200" s="323"/>
      <c r="F200" s="342"/>
      <c r="G200" s="323"/>
      <c r="H200" s="342"/>
      <c r="I200" s="323"/>
      <c r="J200" s="342"/>
      <c r="K200" s="323"/>
      <c r="L200" s="342"/>
      <c r="M200" s="323"/>
      <c r="N200" s="342"/>
      <c r="O200" s="323"/>
      <c r="P200" s="342"/>
      <c r="Q200" s="323"/>
      <c r="R200" s="323"/>
      <c r="S200" s="323"/>
      <c r="T200" s="323"/>
      <c r="U200" s="323"/>
      <c r="V200" s="323"/>
      <c r="W200" s="323"/>
      <c r="X200" s="323"/>
      <c r="Y200" s="323"/>
      <c r="Z200" s="323"/>
      <c r="AA200" s="323"/>
      <c r="AB200" s="323"/>
    </row>
    <row r="201">
      <c r="A201" s="323"/>
      <c r="B201" s="323"/>
      <c r="C201" s="342"/>
      <c r="D201" s="342"/>
      <c r="E201" s="323"/>
      <c r="F201" s="342"/>
      <c r="G201" s="323"/>
      <c r="H201" s="342"/>
      <c r="I201" s="323"/>
      <c r="J201" s="342"/>
      <c r="K201" s="323"/>
      <c r="L201" s="342"/>
      <c r="M201" s="323"/>
      <c r="N201" s="342"/>
      <c r="O201" s="323"/>
      <c r="P201" s="342"/>
      <c r="Q201" s="323"/>
      <c r="R201" s="323"/>
      <c r="S201" s="323"/>
      <c r="T201" s="323"/>
      <c r="U201" s="323"/>
      <c r="V201" s="323"/>
      <c r="W201" s="323"/>
      <c r="X201" s="323"/>
      <c r="Y201" s="323"/>
      <c r="Z201" s="323"/>
      <c r="AA201" s="323"/>
      <c r="AB201" s="323"/>
    </row>
    <row r="202">
      <c r="A202" s="323"/>
      <c r="B202" s="323"/>
      <c r="C202" s="342"/>
      <c r="D202" s="342"/>
      <c r="E202" s="323"/>
      <c r="F202" s="342"/>
      <c r="G202" s="323"/>
      <c r="H202" s="342"/>
      <c r="I202" s="323"/>
      <c r="J202" s="342"/>
      <c r="K202" s="323"/>
      <c r="L202" s="342"/>
      <c r="M202" s="323"/>
      <c r="N202" s="342"/>
      <c r="O202" s="323"/>
      <c r="P202" s="342"/>
      <c r="Q202" s="323"/>
      <c r="R202" s="323"/>
      <c r="S202" s="323"/>
      <c r="T202" s="323"/>
      <c r="U202" s="323"/>
      <c r="V202" s="323"/>
      <c r="W202" s="323"/>
      <c r="X202" s="323"/>
      <c r="Y202" s="323"/>
      <c r="Z202" s="323"/>
      <c r="AA202" s="323"/>
      <c r="AB202" s="323"/>
    </row>
    <row r="203">
      <c r="A203" s="323"/>
      <c r="B203" s="323"/>
      <c r="C203" s="342"/>
      <c r="D203" s="342"/>
      <c r="E203" s="323"/>
      <c r="F203" s="342"/>
      <c r="G203" s="323"/>
      <c r="H203" s="342"/>
      <c r="I203" s="323"/>
      <c r="J203" s="342"/>
      <c r="K203" s="323"/>
      <c r="L203" s="342"/>
      <c r="M203" s="323"/>
      <c r="N203" s="342"/>
      <c r="O203" s="323"/>
      <c r="P203" s="342"/>
      <c r="Q203" s="323"/>
      <c r="R203" s="323"/>
      <c r="S203" s="323"/>
      <c r="T203" s="323"/>
      <c r="U203" s="323"/>
      <c r="V203" s="323"/>
      <c r="W203" s="323"/>
      <c r="X203" s="323"/>
      <c r="Y203" s="323"/>
      <c r="Z203" s="323"/>
      <c r="AA203" s="323"/>
      <c r="AB203" s="323"/>
    </row>
    <row r="204">
      <c r="A204" s="323"/>
      <c r="B204" s="323"/>
      <c r="C204" s="342"/>
      <c r="D204" s="342"/>
      <c r="E204" s="323"/>
      <c r="F204" s="342"/>
      <c r="G204" s="323"/>
      <c r="H204" s="342"/>
      <c r="I204" s="323"/>
      <c r="J204" s="342"/>
      <c r="K204" s="323"/>
      <c r="L204" s="342"/>
      <c r="M204" s="323"/>
      <c r="N204" s="342"/>
      <c r="O204" s="323"/>
      <c r="P204" s="342"/>
      <c r="Q204" s="323"/>
      <c r="R204" s="323"/>
      <c r="S204" s="323"/>
      <c r="T204" s="323"/>
      <c r="U204" s="323"/>
      <c r="V204" s="323"/>
      <c r="W204" s="323"/>
      <c r="X204" s="323"/>
      <c r="Y204" s="323"/>
      <c r="Z204" s="323"/>
      <c r="AA204" s="323"/>
      <c r="AB204" s="323"/>
    </row>
    <row r="205">
      <c r="A205" s="323"/>
      <c r="B205" s="323"/>
      <c r="C205" s="342"/>
      <c r="D205" s="342"/>
      <c r="E205" s="323"/>
      <c r="F205" s="342"/>
      <c r="G205" s="323"/>
      <c r="H205" s="342"/>
      <c r="I205" s="323"/>
      <c r="J205" s="342"/>
      <c r="K205" s="323"/>
      <c r="L205" s="342"/>
      <c r="M205" s="323"/>
      <c r="N205" s="342"/>
      <c r="O205" s="323"/>
      <c r="P205" s="342"/>
      <c r="Q205" s="323"/>
      <c r="R205" s="323"/>
      <c r="S205" s="323"/>
      <c r="T205" s="323"/>
      <c r="U205" s="323"/>
      <c r="V205" s="323"/>
      <c r="W205" s="323"/>
      <c r="X205" s="323"/>
      <c r="Y205" s="323"/>
      <c r="Z205" s="323"/>
      <c r="AA205" s="323"/>
      <c r="AB205" s="323"/>
    </row>
    <row r="206">
      <c r="A206" s="323"/>
      <c r="B206" s="323"/>
      <c r="C206" s="342"/>
      <c r="D206" s="342"/>
      <c r="E206" s="323"/>
      <c r="F206" s="342"/>
      <c r="G206" s="323"/>
      <c r="H206" s="342"/>
      <c r="I206" s="323"/>
      <c r="J206" s="342"/>
      <c r="K206" s="323"/>
      <c r="L206" s="342"/>
      <c r="M206" s="323"/>
      <c r="N206" s="342"/>
      <c r="O206" s="323"/>
      <c r="P206" s="342"/>
      <c r="Q206" s="323"/>
      <c r="R206" s="323"/>
      <c r="S206" s="323"/>
      <c r="T206" s="323"/>
      <c r="U206" s="323"/>
      <c r="V206" s="323"/>
      <c r="W206" s="323"/>
      <c r="X206" s="323"/>
      <c r="Y206" s="323"/>
      <c r="Z206" s="323"/>
      <c r="AA206" s="323"/>
      <c r="AB206" s="323"/>
    </row>
    <row r="207">
      <c r="A207" s="323"/>
      <c r="B207" s="323"/>
      <c r="C207" s="342"/>
      <c r="D207" s="342"/>
      <c r="E207" s="323"/>
      <c r="F207" s="342"/>
      <c r="G207" s="323"/>
      <c r="H207" s="342"/>
      <c r="I207" s="323"/>
      <c r="J207" s="342"/>
      <c r="K207" s="323"/>
      <c r="L207" s="342"/>
      <c r="M207" s="323"/>
      <c r="N207" s="342"/>
      <c r="O207" s="323"/>
      <c r="P207" s="342"/>
      <c r="Q207" s="323"/>
      <c r="R207" s="323"/>
      <c r="S207" s="323"/>
      <c r="T207" s="323"/>
      <c r="U207" s="323"/>
      <c r="V207" s="323"/>
      <c r="W207" s="323"/>
      <c r="X207" s="323"/>
      <c r="Y207" s="323"/>
      <c r="Z207" s="323"/>
      <c r="AA207" s="323"/>
      <c r="AB207" s="323"/>
    </row>
    <row r="208">
      <c r="A208" s="323"/>
      <c r="B208" s="323"/>
      <c r="C208" s="342"/>
      <c r="D208" s="342"/>
      <c r="E208" s="323"/>
      <c r="F208" s="342"/>
      <c r="G208" s="323"/>
      <c r="H208" s="342"/>
      <c r="I208" s="323"/>
      <c r="J208" s="342"/>
      <c r="K208" s="323"/>
      <c r="L208" s="342"/>
      <c r="M208" s="323"/>
      <c r="N208" s="342"/>
      <c r="O208" s="323"/>
      <c r="P208" s="342"/>
      <c r="Q208" s="323"/>
      <c r="R208" s="323"/>
      <c r="S208" s="323"/>
      <c r="T208" s="323"/>
      <c r="U208" s="323"/>
      <c r="V208" s="323"/>
      <c r="W208" s="323"/>
      <c r="X208" s="323"/>
      <c r="Y208" s="323"/>
      <c r="Z208" s="323"/>
      <c r="AA208" s="323"/>
      <c r="AB208" s="323"/>
    </row>
    <row r="209">
      <c r="A209" s="323"/>
      <c r="B209" s="323"/>
      <c r="C209" s="342"/>
      <c r="D209" s="342"/>
      <c r="E209" s="323"/>
      <c r="F209" s="342"/>
      <c r="G209" s="323"/>
      <c r="H209" s="342"/>
      <c r="I209" s="323"/>
      <c r="J209" s="342"/>
      <c r="K209" s="323"/>
      <c r="L209" s="342"/>
      <c r="M209" s="323"/>
      <c r="N209" s="342"/>
      <c r="O209" s="323"/>
      <c r="P209" s="342"/>
      <c r="Q209" s="323"/>
      <c r="R209" s="323"/>
      <c r="S209" s="323"/>
      <c r="T209" s="323"/>
      <c r="U209" s="323"/>
      <c r="V209" s="323"/>
      <c r="W209" s="323"/>
      <c r="X209" s="323"/>
      <c r="Y209" s="323"/>
      <c r="Z209" s="323"/>
      <c r="AA209" s="323"/>
      <c r="AB209" s="323"/>
    </row>
    <row r="210">
      <c r="A210" s="323"/>
      <c r="B210" s="323"/>
      <c r="C210" s="342"/>
      <c r="D210" s="342"/>
      <c r="E210" s="323"/>
      <c r="F210" s="342"/>
      <c r="G210" s="323"/>
      <c r="H210" s="342"/>
      <c r="I210" s="323"/>
      <c r="J210" s="342"/>
      <c r="K210" s="323"/>
      <c r="L210" s="342"/>
      <c r="M210" s="323"/>
      <c r="N210" s="342"/>
      <c r="O210" s="323"/>
      <c r="P210" s="342"/>
      <c r="Q210" s="323"/>
      <c r="R210" s="323"/>
      <c r="S210" s="323"/>
      <c r="T210" s="323"/>
      <c r="U210" s="323"/>
      <c r="V210" s="323"/>
      <c r="W210" s="323"/>
      <c r="X210" s="323"/>
      <c r="Y210" s="323"/>
      <c r="Z210" s="323"/>
      <c r="AA210" s="323"/>
      <c r="AB210" s="323"/>
    </row>
    <row r="211">
      <c r="A211" s="323"/>
      <c r="B211" s="323"/>
      <c r="C211" s="342"/>
      <c r="D211" s="342"/>
      <c r="E211" s="323"/>
      <c r="F211" s="342"/>
      <c r="G211" s="323"/>
      <c r="H211" s="342"/>
      <c r="I211" s="323"/>
      <c r="J211" s="342"/>
      <c r="K211" s="323"/>
      <c r="L211" s="342"/>
      <c r="M211" s="323"/>
      <c r="N211" s="342"/>
      <c r="O211" s="323"/>
      <c r="P211" s="342"/>
      <c r="Q211" s="323"/>
      <c r="R211" s="323"/>
      <c r="S211" s="323"/>
      <c r="T211" s="323"/>
      <c r="U211" s="323"/>
      <c r="V211" s="323"/>
      <c r="W211" s="323"/>
      <c r="X211" s="323"/>
      <c r="Y211" s="323"/>
      <c r="Z211" s="323"/>
      <c r="AA211" s="323"/>
      <c r="AB211" s="323"/>
    </row>
    <row r="212">
      <c r="A212" s="323"/>
      <c r="B212" s="323"/>
      <c r="C212" s="342"/>
      <c r="D212" s="342"/>
      <c r="E212" s="323"/>
      <c r="F212" s="342"/>
      <c r="G212" s="323"/>
      <c r="H212" s="342"/>
      <c r="I212" s="323"/>
      <c r="J212" s="342"/>
      <c r="K212" s="323"/>
      <c r="L212" s="342"/>
      <c r="M212" s="323"/>
      <c r="N212" s="342"/>
      <c r="O212" s="323"/>
      <c r="P212" s="342"/>
      <c r="Q212" s="323"/>
      <c r="R212" s="323"/>
      <c r="S212" s="323"/>
      <c r="T212" s="323"/>
      <c r="U212" s="323"/>
      <c r="V212" s="323"/>
      <c r="W212" s="323"/>
      <c r="X212" s="323"/>
      <c r="Y212" s="323"/>
      <c r="Z212" s="323"/>
      <c r="AA212" s="323"/>
      <c r="AB212" s="323"/>
    </row>
    <row r="213">
      <c r="A213" s="323"/>
      <c r="B213" s="323"/>
      <c r="C213" s="342"/>
      <c r="D213" s="342"/>
      <c r="E213" s="323"/>
      <c r="F213" s="342"/>
      <c r="G213" s="323"/>
      <c r="H213" s="342"/>
      <c r="I213" s="323"/>
      <c r="J213" s="342"/>
      <c r="K213" s="323"/>
      <c r="L213" s="342"/>
      <c r="M213" s="323"/>
      <c r="N213" s="342"/>
      <c r="O213" s="323"/>
      <c r="P213" s="342"/>
      <c r="Q213" s="323"/>
      <c r="R213" s="323"/>
      <c r="S213" s="323"/>
      <c r="T213" s="323"/>
      <c r="U213" s="323"/>
      <c r="V213" s="323"/>
      <c r="W213" s="323"/>
      <c r="X213" s="323"/>
      <c r="Y213" s="323"/>
      <c r="Z213" s="323"/>
      <c r="AA213" s="323"/>
      <c r="AB213" s="323"/>
    </row>
    <row r="214">
      <c r="A214" s="323"/>
      <c r="B214" s="323"/>
      <c r="C214" s="342"/>
      <c r="D214" s="342"/>
      <c r="E214" s="323"/>
      <c r="F214" s="342"/>
      <c r="G214" s="323"/>
      <c r="H214" s="342"/>
      <c r="I214" s="323"/>
      <c r="J214" s="342"/>
      <c r="K214" s="323"/>
      <c r="L214" s="342"/>
      <c r="M214" s="323"/>
      <c r="N214" s="342"/>
      <c r="O214" s="323"/>
      <c r="P214" s="342"/>
      <c r="Q214" s="323"/>
      <c r="R214" s="323"/>
      <c r="S214" s="323"/>
      <c r="T214" s="323"/>
      <c r="U214" s="323"/>
      <c r="V214" s="323"/>
      <c r="W214" s="323"/>
      <c r="X214" s="323"/>
      <c r="Y214" s="323"/>
      <c r="Z214" s="323"/>
      <c r="AA214" s="323"/>
      <c r="AB214" s="323"/>
    </row>
    <row r="215">
      <c r="A215" s="323"/>
      <c r="B215" s="323"/>
      <c r="C215" s="342"/>
      <c r="D215" s="342"/>
      <c r="E215" s="323"/>
      <c r="F215" s="342"/>
      <c r="G215" s="323"/>
      <c r="H215" s="342"/>
      <c r="I215" s="323"/>
      <c r="J215" s="342"/>
      <c r="K215" s="323"/>
      <c r="L215" s="342"/>
      <c r="M215" s="323"/>
      <c r="N215" s="342"/>
      <c r="O215" s="323"/>
      <c r="P215" s="342"/>
      <c r="Q215" s="323"/>
      <c r="R215" s="323"/>
      <c r="S215" s="323"/>
      <c r="T215" s="323"/>
      <c r="U215" s="323"/>
      <c r="V215" s="323"/>
      <c r="W215" s="323"/>
      <c r="X215" s="323"/>
      <c r="Y215" s="323"/>
      <c r="Z215" s="323"/>
      <c r="AA215" s="323"/>
      <c r="AB215" s="323"/>
    </row>
    <row r="216">
      <c r="A216" s="323"/>
      <c r="B216" s="323"/>
      <c r="C216" s="342"/>
      <c r="D216" s="342"/>
      <c r="E216" s="323"/>
      <c r="F216" s="342"/>
      <c r="G216" s="323"/>
      <c r="H216" s="342"/>
      <c r="I216" s="323"/>
      <c r="J216" s="342"/>
      <c r="K216" s="323"/>
      <c r="L216" s="342"/>
      <c r="M216" s="323"/>
      <c r="N216" s="342"/>
      <c r="O216" s="323"/>
      <c r="P216" s="342"/>
      <c r="Q216" s="323"/>
      <c r="R216" s="323"/>
      <c r="S216" s="323"/>
      <c r="T216" s="323"/>
      <c r="U216" s="323"/>
      <c r="V216" s="323"/>
      <c r="W216" s="323"/>
      <c r="X216" s="323"/>
      <c r="Y216" s="323"/>
      <c r="Z216" s="323"/>
      <c r="AA216" s="323"/>
      <c r="AB216" s="323"/>
    </row>
    <row r="217">
      <c r="A217" s="323"/>
      <c r="B217" s="323"/>
      <c r="C217" s="342"/>
      <c r="D217" s="342"/>
      <c r="E217" s="323"/>
      <c r="F217" s="342"/>
      <c r="G217" s="323"/>
      <c r="H217" s="342"/>
      <c r="I217" s="323"/>
      <c r="J217" s="342"/>
      <c r="K217" s="323"/>
      <c r="L217" s="342"/>
      <c r="M217" s="323"/>
      <c r="N217" s="342"/>
      <c r="O217" s="323"/>
      <c r="P217" s="342"/>
      <c r="Q217" s="323"/>
      <c r="R217" s="323"/>
      <c r="S217" s="323"/>
      <c r="T217" s="323"/>
      <c r="U217" s="323"/>
      <c r="V217" s="323"/>
      <c r="W217" s="323"/>
      <c r="X217" s="323"/>
      <c r="Y217" s="323"/>
      <c r="Z217" s="323"/>
      <c r="AA217" s="323"/>
      <c r="AB217" s="323"/>
    </row>
    <row r="218">
      <c r="A218" s="323"/>
      <c r="B218" s="323"/>
      <c r="C218" s="342"/>
      <c r="D218" s="342"/>
      <c r="E218" s="323"/>
      <c r="F218" s="342"/>
      <c r="G218" s="323"/>
      <c r="H218" s="342"/>
      <c r="I218" s="323"/>
      <c r="J218" s="342"/>
      <c r="K218" s="323"/>
      <c r="L218" s="342"/>
      <c r="M218" s="323"/>
      <c r="N218" s="342"/>
      <c r="O218" s="323"/>
      <c r="P218" s="342"/>
      <c r="Q218" s="323"/>
      <c r="R218" s="323"/>
      <c r="S218" s="323"/>
      <c r="T218" s="323"/>
      <c r="U218" s="323"/>
      <c r="V218" s="323"/>
      <c r="W218" s="323"/>
      <c r="X218" s="323"/>
      <c r="Y218" s="323"/>
      <c r="Z218" s="323"/>
      <c r="AA218" s="323"/>
      <c r="AB218" s="323"/>
    </row>
    <row r="219">
      <c r="A219" s="323"/>
      <c r="B219" s="323"/>
      <c r="C219" s="342"/>
      <c r="D219" s="342"/>
      <c r="E219" s="323"/>
      <c r="F219" s="342"/>
      <c r="G219" s="323"/>
      <c r="H219" s="342"/>
      <c r="I219" s="323"/>
      <c r="J219" s="342"/>
      <c r="K219" s="323"/>
      <c r="L219" s="342"/>
      <c r="M219" s="323"/>
      <c r="N219" s="342"/>
      <c r="O219" s="323"/>
      <c r="P219" s="342"/>
      <c r="Q219" s="323"/>
      <c r="R219" s="323"/>
      <c r="S219" s="323"/>
      <c r="T219" s="323"/>
      <c r="U219" s="323"/>
      <c r="V219" s="323"/>
      <c r="W219" s="323"/>
      <c r="X219" s="323"/>
      <c r="Y219" s="323"/>
      <c r="Z219" s="323"/>
      <c r="AA219" s="323"/>
      <c r="AB219" s="323"/>
    </row>
    <row r="220">
      <c r="A220" s="323"/>
      <c r="B220" s="323"/>
      <c r="C220" s="342"/>
      <c r="D220" s="342"/>
      <c r="E220" s="323"/>
      <c r="F220" s="342"/>
      <c r="G220" s="323"/>
      <c r="H220" s="342"/>
      <c r="I220" s="323"/>
      <c r="J220" s="342"/>
      <c r="K220" s="323"/>
      <c r="L220" s="342"/>
      <c r="M220" s="323"/>
      <c r="N220" s="342"/>
      <c r="O220" s="323"/>
      <c r="P220" s="342"/>
      <c r="Q220" s="323"/>
      <c r="R220" s="323"/>
      <c r="S220" s="323"/>
      <c r="T220" s="323"/>
      <c r="U220" s="323"/>
      <c r="V220" s="323"/>
      <c r="W220" s="323"/>
      <c r="X220" s="323"/>
      <c r="Y220" s="323"/>
      <c r="Z220" s="323"/>
      <c r="AA220" s="323"/>
      <c r="AB220" s="323"/>
    </row>
    <row r="221">
      <c r="A221" s="323"/>
      <c r="B221" s="323"/>
      <c r="C221" s="342"/>
      <c r="D221" s="342"/>
      <c r="E221" s="323"/>
      <c r="F221" s="342"/>
      <c r="G221" s="323"/>
      <c r="H221" s="342"/>
      <c r="I221" s="323"/>
      <c r="J221" s="342"/>
      <c r="K221" s="323"/>
      <c r="L221" s="342"/>
      <c r="M221" s="323"/>
      <c r="N221" s="342"/>
      <c r="O221" s="323"/>
      <c r="P221" s="342"/>
      <c r="Q221" s="323"/>
      <c r="R221" s="323"/>
      <c r="S221" s="323"/>
      <c r="T221" s="323"/>
      <c r="U221" s="323"/>
      <c r="V221" s="323"/>
      <c r="W221" s="323"/>
      <c r="X221" s="323"/>
      <c r="Y221" s="323"/>
      <c r="Z221" s="323"/>
      <c r="AA221" s="323"/>
      <c r="AB221" s="323"/>
    </row>
    <row r="222">
      <c r="A222" s="323"/>
      <c r="B222" s="323"/>
      <c r="C222" s="342"/>
      <c r="D222" s="342"/>
      <c r="E222" s="323"/>
      <c r="F222" s="342"/>
      <c r="G222" s="323"/>
      <c r="H222" s="342"/>
      <c r="I222" s="323"/>
      <c r="J222" s="342"/>
      <c r="K222" s="323"/>
      <c r="L222" s="342"/>
      <c r="M222" s="323"/>
      <c r="N222" s="342"/>
      <c r="O222" s="323"/>
      <c r="P222" s="342"/>
      <c r="Q222" s="323"/>
      <c r="R222" s="323"/>
      <c r="S222" s="323"/>
      <c r="T222" s="323"/>
      <c r="U222" s="323"/>
      <c r="V222" s="323"/>
      <c r="W222" s="323"/>
      <c r="X222" s="323"/>
      <c r="Y222" s="323"/>
      <c r="Z222" s="323"/>
      <c r="AA222" s="323"/>
      <c r="AB222" s="323"/>
    </row>
    <row r="223">
      <c r="A223" s="323"/>
      <c r="B223" s="323"/>
      <c r="C223" s="342"/>
      <c r="D223" s="342"/>
      <c r="E223" s="323"/>
      <c r="F223" s="342"/>
      <c r="G223" s="323"/>
      <c r="H223" s="342"/>
      <c r="I223" s="323"/>
      <c r="J223" s="342"/>
      <c r="K223" s="323"/>
      <c r="L223" s="342"/>
      <c r="M223" s="323"/>
      <c r="N223" s="342"/>
      <c r="O223" s="323"/>
      <c r="P223" s="342"/>
      <c r="Q223" s="323"/>
      <c r="R223" s="323"/>
      <c r="S223" s="323"/>
      <c r="T223" s="323"/>
      <c r="U223" s="323"/>
      <c r="V223" s="323"/>
      <c r="W223" s="323"/>
      <c r="X223" s="323"/>
      <c r="Y223" s="323"/>
      <c r="Z223" s="323"/>
      <c r="AA223" s="323"/>
      <c r="AB223" s="323"/>
    </row>
    <row r="224">
      <c r="A224" s="323"/>
      <c r="B224" s="323"/>
      <c r="C224" s="342"/>
      <c r="D224" s="342"/>
      <c r="E224" s="323"/>
      <c r="F224" s="342"/>
      <c r="G224" s="323"/>
      <c r="H224" s="342"/>
      <c r="I224" s="323"/>
      <c r="J224" s="342"/>
      <c r="K224" s="323"/>
      <c r="L224" s="342"/>
      <c r="M224" s="323"/>
      <c r="N224" s="342"/>
      <c r="O224" s="323"/>
      <c r="P224" s="342"/>
      <c r="Q224" s="323"/>
      <c r="R224" s="323"/>
      <c r="S224" s="323"/>
      <c r="T224" s="323"/>
      <c r="U224" s="323"/>
      <c r="V224" s="323"/>
      <c r="W224" s="323"/>
      <c r="X224" s="323"/>
      <c r="Y224" s="323"/>
      <c r="Z224" s="323"/>
      <c r="AA224" s="323"/>
      <c r="AB224" s="323"/>
    </row>
    <row r="225">
      <c r="A225" s="323"/>
      <c r="B225" s="323"/>
      <c r="C225" s="342"/>
      <c r="D225" s="342"/>
      <c r="E225" s="323"/>
      <c r="F225" s="342"/>
      <c r="G225" s="323"/>
      <c r="H225" s="342"/>
      <c r="I225" s="323"/>
      <c r="J225" s="342"/>
      <c r="K225" s="323"/>
      <c r="L225" s="342"/>
      <c r="M225" s="323"/>
      <c r="N225" s="342"/>
      <c r="O225" s="323"/>
      <c r="P225" s="342"/>
      <c r="Q225" s="323"/>
      <c r="R225" s="323"/>
      <c r="S225" s="323"/>
      <c r="T225" s="323"/>
      <c r="U225" s="323"/>
      <c r="V225" s="323"/>
      <c r="W225" s="323"/>
      <c r="X225" s="323"/>
      <c r="Y225" s="323"/>
      <c r="Z225" s="323"/>
      <c r="AA225" s="323"/>
      <c r="AB225" s="323"/>
    </row>
    <row r="226">
      <c r="A226" s="323"/>
      <c r="B226" s="323"/>
      <c r="C226" s="342"/>
      <c r="D226" s="342"/>
      <c r="E226" s="323"/>
      <c r="F226" s="342"/>
      <c r="G226" s="323"/>
      <c r="H226" s="342"/>
      <c r="I226" s="323"/>
      <c r="J226" s="342"/>
      <c r="K226" s="323"/>
      <c r="L226" s="342"/>
      <c r="M226" s="323"/>
      <c r="N226" s="342"/>
      <c r="O226" s="323"/>
      <c r="P226" s="342"/>
      <c r="Q226" s="323"/>
      <c r="R226" s="323"/>
      <c r="S226" s="323"/>
      <c r="T226" s="323"/>
      <c r="U226" s="323"/>
      <c r="V226" s="323"/>
      <c r="W226" s="323"/>
      <c r="X226" s="323"/>
      <c r="Y226" s="323"/>
      <c r="Z226" s="323"/>
      <c r="AA226" s="323"/>
      <c r="AB226" s="323"/>
    </row>
    <row r="227">
      <c r="A227" s="323"/>
      <c r="B227" s="323"/>
      <c r="C227" s="342"/>
      <c r="D227" s="342"/>
      <c r="E227" s="323"/>
      <c r="F227" s="342"/>
      <c r="G227" s="323"/>
      <c r="H227" s="342"/>
      <c r="I227" s="323"/>
      <c r="J227" s="342"/>
      <c r="K227" s="323"/>
      <c r="L227" s="342"/>
      <c r="M227" s="323"/>
      <c r="N227" s="342"/>
      <c r="O227" s="323"/>
      <c r="P227" s="342"/>
      <c r="Q227" s="323"/>
      <c r="R227" s="323"/>
      <c r="S227" s="323"/>
      <c r="T227" s="323"/>
      <c r="U227" s="323"/>
      <c r="V227" s="323"/>
      <c r="W227" s="323"/>
      <c r="X227" s="323"/>
      <c r="Y227" s="323"/>
      <c r="Z227" s="323"/>
      <c r="AA227" s="323"/>
      <c r="AB227" s="323"/>
    </row>
    <row r="228">
      <c r="A228" s="323"/>
      <c r="B228" s="323"/>
      <c r="C228" s="342"/>
      <c r="D228" s="342"/>
      <c r="E228" s="323"/>
      <c r="F228" s="342"/>
      <c r="G228" s="323"/>
      <c r="H228" s="342"/>
      <c r="I228" s="323"/>
      <c r="J228" s="342"/>
      <c r="K228" s="323"/>
      <c r="L228" s="342"/>
      <c r="M228" s="323"/>
      <c r="N228" s="342"/>
      <c r="O228" s="323"/>
      <c r="P228" s="342"/>
      <c r="Q228" s="323"/>
      <c r="R228" s="323"/>
      <c r="S228" s="323"/>
      <c r="T228" s="323"/>
      <c r="U228" s="323"/>
      <c r="V228" s="323"/>
      <c r="W228" s="323"/>
      <c r="X228" s="323"/>
      <c r="Y228" s="323"/>
      <c r="Z228" s="323"/>
      <c r="AA228" s="323"/>
      <c r="AB228" s="323"/>
    </row>
    <row r="229">
      <c r="A229" s="323"/>
      <c r="B229" s="323"/>
      <c r="C229" s="342"/>
      <c r="D229" s="342"/>
      <c r="E229" s="323"/>
      <c r="F229" s="342"/>
      <c r="G229" s="323"/>
      <c r="H229" s="342"/>
      <c r="I229" s="323"/>
      <c r="J229" s="342"/>
      <c r="K229" s="323"/>
      <c r="L229" s="342"/>
      <c r="M229" s="323"/>
      <c r="N229" s="342"/>
      <c r="O229" s="323"/>
      <c r="P229" s="342"/>
      <c r="Q229" s="323"/>
      <c r="R229" s="323"/>
      <c r="S229" s="323"/>
      <c r="T229" s="323"/>
      <c r="U229" s="323"/>
      <c r="V229" s="323"/>
      <c r="W229" s="323"/>
      <c r="X229" s="323"/>
      <c r="Y229" s="323"/>
      <c r="Z229" s="323"/>
      <c r="AA229" s="323"/>
      <c r="AB229" s="323"/>
    </row>
    <row r="230">
      <c r="A230" s="323"/>
      <c r="B230" s="323"/>
      <c r="C230" s="342"/>
      <c r="D230" s="342"/>
      <c r="E230" s="323"/>
      <c r="F230" s="342"/>
      <c r="G230" s="323"/>
      <c r="H230" s="342"/>
      <c r="I230" s="323"/>
      <c r="J230" s="342"/>
      <c r="K230" s="323"/>
      <c r="L230" s="342"/>
      <c r="M230" s="323"/>
      <c r="N230" s="342"/>
      <c r="O230" s="323"/>
      <c r="P230" s="342"/>
      <c r="Q230" s="323"/>
      <c r="R230" s="323"/>
      <c r="S230" s="323"/>
      <c r="T230" s="323"/>
      <c r="U230" s="323"/>
      <c r="V230" s="323"/>
      <c r="W230" s="323"/>
      <c r="X230" s="323"/>
      <c r="Y230" s="323"/>
      <c r="Z230" s="323"/>
      <c r="AA230" s="323"/>
      <c r="AB230" s="323"/>
    </row>
    <row r="231">
      <c r="A231" s="323"/>
      <c r="B231" s="323"/>
      <c r="C231" s="342"/>
      <c r="D231" s="342"/>
      <c r="E231" s="323"/>
      <c r="F231" s="342"/>
      <c r="G231" s="323"/>
      <c r="H231" s="342"/>
      <c r="I231" s="323"/>
      <c r="J231" s="342"/>
      <c r="K231" s="323"/>
      <c r="L231" s="342"/>
      <c r="M231" s="323"/>
      <c r="N231" s="342"/>
      <c r="O231" s="323"/>
      <c r="P231" s="342"/>
      <c r="Q231" s="323"/>
      <c r="R231" s="323"/>
      <c r="S231" s="323"/>
      <c r="T231" s="323"/>
      <c r="U231" s="323"/>
      <c r="V231" s="323"/>
      <c r="W231" s="323"/>
      <c r="X231" s="323"/>
      <c r="Y231" s="323"/>
      <c r="Z231" s="323"/>
      <c r="AA231" s="323"/>
      <c r="AB231" s="323"/>
    </row>
    <row r="232">
      <c r="A232" s="323"/>
      <c r="B232" s="323"/>
      <c r="C232" s="342"/>
      <c r="D232" s="342"/>
      <c r="E232" s="323"/>
      <c r="F232" s="342"/>
      <c r="G232" s="323"/>
      <c r="H232" s="342"/>
      <c r="I232" s="323"/>
      <c r="J232" s="342"/>
      <c r="K232" s="323"/>
      <c r="L232" s="342"/>
      <c r="M232" s="323"/>
      <c r="N232" s="342"/>
      <c r="O232" s="323"/>
      <c r="P232" s="342"/>
      <c r="Q232" s="323"/>
      <c r="R232" s="323"/>
      <c r="S232" s="323"/>
      <c r="T232" s="323"/>
      <c r="U232" s="323"/>
      <c r="V232" s="323"/>
      <c r="W232" s="323"/>
      <c r="X232" s="323"/>
      <c r="Y232" s="323"/>
      <c r="Z232" s="323"/>
      <c r="AA232" s="323"/>
      <c r="AB232" s="323"/>
    </row>
    <row r="233">
      <c r="A233" s="323"/>
      <c r="B233" s="323"/>
      <c r="C233" s="342"/>
      <c r="D233" s="342"/>
      <c r="E233" s="323"/>
      <c r="F233" s="342"/>
      <c r="G233" s="323"/>
      <c r="H233" s="342"/>
      <c r="I233" s="323"/>
      <c r="J233" s="342"/>
      <c r="K233" s="323"/>
      <c r="L233" s="342"/>
      <c r="M233" s="323"/>
      <c r="N233" s="342"/>
      <c r="O233" s="323"/>
      <c r="P233" s="342"/>
      <c r="Q233" s="323"/>
      <c r="R233" s="323"/>
      <c r="S233" s="323"/>
      <c r="T233" s="323"/>
      <c r="U233" s="323"/>
      <c r="V233" s="323"/>
      <c r="W233" s="323"/>
      <c r="X233" s="323"/>
      <c r="Y233" s="323"/>
      <c r="Z233" s="323"/>
      <c r="AA233" s="323"/>
      <c r="AB233" s="323"/>
    </row>
    <row r="234">
      <c r="A234" s="323"/>
      <c r="B234" s="323"/>
      <c r="C234" s="342"/>
      <c r="D234" s="342"/>
      <c r="E234" s="323"/>
      <c r="F234" s="342"/>
      <c r="G234" s="323"/>
      <c r="H234" s="342"/>
      <c r="I234" s="323"/>
      <c r="J234" s="342"/>
      <c r="K234" s="323"/>
      <c r="L234" s="342"/>
      <c r="M234" s="323"/>
      <c r="N234" s="342"/>
      <c r="O234" s="323"/>
      <c r="P234" s="342"/>
      <c r="Q234" s="323"/>
      <c r="R234" s="323"/>
      <c r="S234" s="323"/>
      <c r="T234" s="323"/>
      <c r="U234" s="323"/>
      <c r="V234" s="323"/>
      <c r="W234" s="323"/>
      <c r="X234" s="323"/>
      <c r="Y234" s="323"/>
      <c r="Z234" s="323"/>
      <c r="AA234" s="323"/>
      <c r="AB234" s="323"/>
    </row>
    <row r="235">
      <c r="A235" s="323"/>
      <c r="B235" s="323"/>
      <c r="C235" s="342"/>
      <c r="D235" s="342"/>
      <c r="E235" s="323"/>
      <c r="F235" s="342"/>
      <c r="G235" s="323"/>
      <c r="H235" s="342"/>
      <c r="I235" s="323"/>
      <c r="J235" s="342"/>
      <c r="K235" s="323"/>
      <c r="L235" s="342"/>
      <c r="M235" s="323"/>
      <c r="N235" s="342"/>
      <c r="O235" s="323"/>
      <c r="P235" s="342"/>
      <c r="Q235" s="323"/>
      <c r="R235" s="323"/>
      <c r="S235" s="323"/>
      <c r="T235" s="323"/>
      <c r="U235" s="323"/>
      <c r="V235" s="323"/>
      <c r="W235" s="323"/>
      <c r="X235" s="323"/>
      <c r="Y235" s="323"/>
      <c r="Z235" s="323"/>
      <c r="AA235" s="323"/>
      <c r="AB235" s="323"/>
    </row>
    <row r="236">
      <c r="A236" s="323"/>
      <c r="B236" s="323"/>
      <c r="C236" s="342"/>
      <c r="D236" s="342"/>
      <c r="E236" s="323"/>
      <c r="F236" s="342"/>
      <c r="G236" s="323"/>
      <c r="H236" s="342"/>
      <c r="I236" s="323"/>
      <c r="J236" s="342"/>
      <c r="K236" s="323"/>
      <c r="L236" s="342"/>
      <c r="M236" s="323"/>
      <c r="N236" s="342"/>
      <c r="O236" s="323"/>
      <c r="P236" s="342"/>
      <c r="Q236" s="323"/>
      <c r="R236" s="323"/>
      <c r="S236" s="323"/>
      <c r="T236" s="323"/>
      <c r="U236" s="323"/>
      <c r="V236" s="323"/>
      <c r="W236" s="323"/>
      <c r="X236" s="323"/>
      <c r="Y236" s="323"/>
      <c r="Z236" s="323"/>
      <c r="AA236" s="323"/>
      <c r="AB236" s="323"/>
    </row>
    <row r="237">
      <c r="A237" s="323"/>
      <c r="B237" s="323"/>
      <c r="C237" s="342"/>
      <c r="D237" s="342"/>
      <c r="E237" s="323"/>
      <c r="F237" s="342"/>
      <c r="G237" s="323"/>
      <c r="H237" s="342"/>
      <c r="I237" s="323"/>
      <c r="J237" s="342"/>
      <c r="K237" s="323"/>
      <c r="L237" s="342"/>
      <c r="M237" s="323"/>
      <c r="N237" s="342"/>
      <c r="O237" s="323"/>
      <c r="P237" s="342"/>
      <c r="Q237" s="323"/>
      <c r="R237" s="323"/>
      <c r="S237" s="323"/>
      <c r="T237" s="323"/>
      <c r="U237" s="323"/>
      <c r="V237" s="323"/>
      <c r="W237" s="323"/>
      <c r="X237" s="323"/>
      <c r="Y237" s="323"/>
      <c r="Z237" s="323"/>
      <c r="AA237" s="323"/>
      <c r="AB237" s="323"/>
    </row>
    <row r="238">
      <c r="A238" s="323"/>
      <c r="B238" s="323"/>
      <c r="C238" s="342"/>
      <c r="D238" s="342"/>
      <c r="E238" s="323"/>
      <c r="F238" s="342"/>
      <c r="G238" s="323"/>
      <c r="H238" s="342"/>
      <c r="I238" s="323"/>
      <c r="J238" s="342"/>
      <c r="K238" s="323"/>
      <c r="L238" s="342"/>
      <c r="M238" s="323"/>
      <c r="N238" s="342"/>
      <c r="O238" s="323"/>
      <c r="P238" s="342"/>
      <c r="Q238" s="323"/>
      <c r="R238" s="323"/>
      <c r="S238" s="323"/>
      <c r="T238" s="323"/>
      <c r="U238" s="323"/>
      <c r="V238" s="323"/>
      <c r="W238" s="323"/>
      <c r="X238" s="323"/>
      <c r="Y238" s="323"/>
      <c r="Z238" s="323"/>
      <c r="AA238" s="323"/>
      <c r="AB238" s="323"/>
    </row>
    <row r="239">
      <c r="A239" s="323"/>
      <c r="B239" s="323"/>
      <c r="C239" s="342"/>
      <c r="D239" s="342"/>
      <c r="E239" s="323"/>
      <c r="F239" s="342"/>
      <c r="G239" s="323"/>
      <c r="H239" s="342"/>
      <c r="I239" s="323"/>
      <c r="J239" s="342"/>
      <c r="K239" s="323"/>
      <c r="L239" s="342"/>
      <c r="M239" s="323"/>
      <c r="N239" s="342"/>
      <c r="O239" s="323"/>
      <c r="P239" s="342"/>
      <c r="Q239" s="323"/>
      <c r="R239" s="323"/>
      <c r="S239" s="323"/>
      <c r="T239" s="323"/>
      <c r="U239" s="323"/>
      <c r="V239" s="323"/>
      <c r="W239" s="323"/>
      <c r="X239" s="323"/>
      <c r="Y239" s="323"/>
      <c r="Z239" s="323"/>
      <c r="AA239" s="323"/>
      <c r="AB239" s="323"/>
    </row>
    <row r="240">
      <c r="A240" s="323"/>
      <c r="B240" s="323"/>
      <c r="C240" s="342"/>
      <c r="D240" s="342"/>
      <c r="E240" s="323"/>
      <c r="F240" s="342"/>
      <c r="G240" s="323"/>
      <c r="H240" s="342"/>
      <c r="I240" s="323"/>
      <c r="J240" s="342"/>
      <c r="K240" s="323"/>
      <c r="L240" s="342"/>
      <c r="M240" s="323"/>
      <c r="N240" s="342"/>
      <c r="O240" s="323"/>
      <c r="P240" s="342"/>
      <c r="Q240" s="323"/>
      <c r="R240" s="323"/>
      <c r="S240" s="323"/>
      <c r="T240" s="323"/>
      <c r="U240" s="323"/>
      <c r="V240" s="323"/>
      <c r="W240" s="323"/>
      <c r="X240" s="323"/>
      <c r="Y240" s="323"/>
      <c r="Z240" s="323"/>
      <c r="AA240" s="323"/>
      <c r="AB240" s="323"/>
    </row>
    <row r="241">
      <c r="A241" s="323"/>
      <c r="B241" s="323"/>
      <c r="C241" s="342"/>
      <c r="D241" s="342"/>
      <c r="E241" s="323"/>
      <c r="F241" s="342"/>
      <c r="G241" s="323"/>
      <c r="H241" s="342"/>
      <c r="I241" s="323"/>
      <c r="J241" s="342"/>
      <c r="K241" s="323"/>
      <c r="L241" s="342"/>
      <c r="M241" s="323"/>
      <c r="N241" s="342"/>
      <c r="O241" s="323"/>
      <c r="P241" s="342"/>
      <c r="Q241" s="323"/>
      <c r="R241" s="323"/>
      <c r="S241" s="323"/>
      <c r="T241" s="323"/>
      <c r="U241" s="323"/>
      <c r="V241" s="323"/>
      <c r="W241" s="323"/>
      <c r="X241" s="323"/>
      <c r="Y241" s="323"/>
      <c r="Z241" s="323"/>
      <c r="AA241" s="323"/>
      <c r="AB241" s="323"/>
    </row>
    <row r="242">
      <c r="A242" s="323"/>
      <c r="B242" s="323"/>
      <c r="C242" s="342"/>
      <c r="D242" s="342"/>
      <c r="E242" s="323"/>
      <c r="F242" s="342"/>
      <c r="G242" s="323"/>
      <c r="H242" s="342"/>
      <c r="I242" s="323"/>
      <c r="J242" s="342"/>
      <c r="K242" s="323"/>
      <c r="L242" s="342"/>
      <c r="M242" s="323"/>
      <c r="N242" s="342"/>
      <c r="O242" s="323"/>
      <c r="P242" s="342"/>
      <c r="Q242" s="323"/>
      <c r="R242" s="323"/>
      <c r="S242" s="323"/>
      <c r="T242" s="323"/>
      <c r="U242" s="323"/>
      <c r="V242" s="323"/>
      <c r="W242" s="323"/>
      <c r="X242" s="323"/>
      <c r="Y242" s="323"/>
      <c r="Z242" s="323"/>
      <c r="AA242" s="323"/>
      <c r="AB242" s="323"/>
    </row>
    <row r="243">
      <c r="A243" s="323"/>
      <c r="B243" s="323"/>
      <c r="C243" s="342"/>
      <c r="D243" s="342"/>
      <c r="E243" s="323"/>
      <c r="F243" s="342"/>
      <c r="G243" s="323"/>
      <c r="H243" s="342"/>
      <c r="I243" s="323"/>
      <c r="J243" s="342"/>
      <c r="K243" s="323"/>
      <c r="L243" s="342"/>
      <c r="M243" s="323"/>
      <c r="N243" s="342"/>
      <c r="O243" s="323"/>
      <c r="P243" s="342"/>
      <c r="Q243" s="323"/>
      <c r="R243" s="323"/>
      <c r="S243" s="323"/>
      <c r="T243" s="323"/>
      <c r="U243" s="323"/>
      <c r="V243" s="323"/>
      <c r="W243" s="323"/>
      <c r="X243" s="323"/>
      <c r="Y243" s="323"/>
      <c r="Z243" s="323"/>
      <c r="AA243" s="323"/>
      <c r="AB243" s="323"/>
    </row>
    <row r="244">
      <c r="A244" s="323"/>
      <c r="B244" s="323"/>
      <c r="C244" s="342"/>
      <c r="D244" s="342"/>
      <c r="E244" s="323"/>
      <c r="F244" s="342"/>
      <c r="G244" s="323"/>
      <c r="H244" s="342"/>
      <c r="I244" s="323"/>
      <c r="J244" s="342"/>
      <c r="K244" s="323"/>
      <c r="L244" s="342"/>
      <c r="M244" s="323"/>
      <c r="N244" s="342"/>
      <c r="O244" s="323"/>
      <c r="P244" s="342"/>
      <c r="Q244" s="323"/>
      <c r="R244" s="323"/>
      <c r="S244" s="323"/>
      <c r="T244" s="323"/>
      <c r="U244" s="323"/>
      <c r="V244" s="323"/>
      <c r="W244" s="323"/>
      <c r="X244" s="323"/>
      <c r="Y244" s="323"/>
      <c r="Z244" s="323"/>
      <c r="AA244" s="323"/>
      <c r="AB244" s="323"/>
    </row>
    <row r="245">
      <c r="A245" s="323"/>
      <c r="B245" s="323"/>
      <c r="C245" s="342"/>
      <c r="D245" s="342"/>
      <c r="E245" s="323"/>
      <c r="F245" s="342"/>
      <c r="G245" s="323"/>
      <c r="H245" s="342"/>
      <c r="I245" s="323"/>
      <c r="J245" s="342"/>
      <c r="K245" s="323"/>
      <c r="L245" s="342"/>
      <c r="M245" s="323"/>
      <c r="N245" s="342"/>
      <c r="O245" s="323"/>
      <c r="P245" s="342"/>
      <c r="Q245" s="323"/>
      <c r="R245" s="323"/>
      <c r="S245" s="323"/>
      <c r="T245" s="323"/>
      <c r="U245" s="323"/>
      <c r="V245" s="323"/>
      <c r="W245" s="323"/>
      <c r="X245" s="323"/>
      <c r="Y245" s="323"/>
      <c r="Z245" s="323"/>
      <c r="AA245" s="323"/>
      <c r="AB245" s="323"/>
    </row>
    <row r="246">
      <c r="A246" s="323"/>
      <c r="B246" s="323"/>
      <c r="C246" s="342"/>
      <c r="D246" s="342"/>
      <c r="E246" s="323"/>
      <c r="F246" s="342"/>
      <c r="G246" s="323"/>
      <c r="H246" s="342"/>
      <c r="I246" s="323"/>
      <c r="J246" s="342"/>
      <c r="K246" s="323"/>
      <c r="L246" s="342"/>
      <c r="M246" s="323"/>
      <c r="N246" s="342"/>
      <c r="O246" s="323"/>
      <c r="P246" s="342"/>
      <c r="Q246" s="323"/>
      <c r="R246" s="323"/>
      <c r="S246" s="323"/>
      <c r="T246" s="323"/>
      <c r="U246" s="323"/>
      <c r="V246" s="323"/>
      <c r="W246" s="323"/>
      <c r="X246" s="323"/>
      <c r="Y246" s="323"/>
      <c r="Z246" s="323"/>
      <c r="AA246" s="323"/>
      <c r="AB246" s="323"/>
    </row>
    <row r="247">
      <c r="A247" s="323"/>
      <c r="B247" s="323"/>
      <c r="C247" s="342"/>
      <c r="D247" s="342"/>
      <c r="E247" s="323"/>
      <c r="F247" s="342"/>
      <c r="G247" s="323"/>
      <c r="H247" s="342"/>
      <c r="I247" s="323"/>
      <c r="J247" s="342"/>
      <c r="K247" s="323"/>
      <c r="L247" s="342"/>
      <c r="M247" s="323"/>
      <c r="N247" s="342"/>
      <c r="O247" s="323"/>
      <c r="P247" s="342"/>
      <c r="Q247" s="323"/>
      <c r="R247" s="323"/>
      <c r="S247" s="323"/>
      <c r="T247" s="323"/>
      <c r="U247" s="323"/>
      <c r="V247" s="323"/>
      <c r="W247" s="323"/>
      <c r="X247" s="323"/>
      <c r="Y247" s="323"/>
      <c r="Z247" s="323"/>
      <c r="AA247" s="323"/>
      <c r="AB247" s="323"/>
    </row>
    <row r="248">
      <c r="A248" s="323"/>
      <c r="B248" s="323"/>
      <c r="C248" s="342"/>
      <c r="D248" s="342"/>
      <c r="E248" s="323"/>
      <c r="F248" s="342"/>
      <c r="G248" s="323"/>
      <c r="H248" s="342"/>
      <c r="I248" s="323"/>
      <c r="J248" s="342"/>
      <c r="K248" s="323"/>
      <c r="L248" s="342"/>
      <c r="M248" s="323"/>
      <c r="N248" s="342"/>
      <c r="O248" s="323"/>
      <c r="P248" s="342"/>
      <c r="Q248" s="323"/>
      <c r="R248" s="323"/>
      <c r="S248" s="323"/>
      <c r="T248" s="323"/>
      <c r="U248" s="323"/>
      <c r="V248" s="323"/>
      <c r="W248" s="323"/>
      <c r="X248" s="323"/>
      <c r="Y248" s="323"/>
      <c r="Z248" s="323"/>
      <c r="AA248" s="323"/>
      <c r="AB248" s="323"/>
    </row>
    <row r="249">
      <c r="A249" s="323"/>
      <c r="B249" s="323"/>
      <c r="C249" s="342"/>
      <c r="D249" s="342"/>
      <c r="E249" s="323"/>
      <c r="F249" s="342"/>
      <c r="G249" s="323"/>
      <c r="H249" s="342"/>
      <c r="I249" s="323"/>
      <c r="J249" s="342"/>
      <c r="K249" s="323"/>
      <c r="L249" s="342"/>
      <c r="M249" s="323"/>
      <c r="N249" s="342"/>
      <c r="O249" s="323"/>
      <c r="P249" s="342"/>
      <c r="Q249" s="323"/>
      <c r="R249" s="323"/>
      <c r="S249" s="323"/>
      <c r="T249" s="323"/>
      <c r="U249" s="323"/>
      <c r="V249" s="323"/>
      <c r="W249" s="323"/>
      <c r="X249" s="323"/>
      <c r="Y249" s="323"/>
      <c r="Z249" s="323"/>
      <c r="AA249" s="323"/>
      <c r="AB249" s="323"/>
    </row>
    <row r="250">
      <c r="A250" s="323"/>
      <c r="B250" s="323"/>
      <c r="C250" s="342"/>
      <c r="D250" s="342"/>
      <c r="E250" s="323"/>
      <c r="F250" s="342"/>
      <c r="G250" s="323"/>
      <c r="H250" s="342"/>
      <c r="I250" s="323"/>
      <c r="J250" s="342"/>
      <c r="K250" s="323"/>
      <c r="L250" s="342"/>
      <c r="M250" s="323"/>
      <c r="N250" s="342"/>
      <c r="O250" s="323"/>
      <c r="P250" s="342"/>
      <c r="Q250" s="323"/>
      <c r="R250" s="323"/>
      <c r="S250" s="323"/>
      <c r="T250" s="323"/>
      <c r="U250" s="323"/>
      <c r="V250" s="323"/>
      <c r="W250" s="323"/>
      <c r="X250" s="323"/>
      <c r="Y250" s="323"/>
      <c r="Z250" s="323"/>
      <c r="AA250" s="323"/>
      <c r="AB250" s="323"/>
    </row>
    <row r="251">
      <c r="A251" s="323"/>
      <c r="B251" s="323"/>
      <c r="C251" s="342"/>
      <c r="D251" s="342"/>
      <c r="E251" s="323"/>
      <c r="F251" s="342"/>
      <c r="G251" s="323"/>
      <c r="H251" s="342"/>
      <c r="I251" s="323"/>
      <c r="J251" s="342"/>
      <c r="K251" s="323"/>
      <c r="L251" s="342"/>
      <c r="M251" s="323"/>
      <c r="N251" s="342"/>
      <c r="O251" s="323"/>
      <c r="P251" s="342"/>
      <c r="Q251" s="323"/>
      <c r="R251" s="323"/>
      <c r="S251" s="323"/>
      <c r="T251" s="323"/>
      <c r="U251" s="323"/>
      <c r="V251" s="323"/>
      <c r="W251" s="323"/>
      <c r="X251" s="323"/>
      <c r="Y251" s="323"/>
      <c r="Z251" s="323"/>
      <c r="AA251" s="323"/>
      <c r="AB251" s="323"/>
    </row>
    <row r="252">
      <c r="A252" s="323"/>
      <c r="B252" s="323"/>
      <c r="C252" s="342"/>
      <c r="D252" s="342"/>
      <c r="E252" s="323"/>
      <c r="F252" s="342"/>
      <c r="G252" s="323"/>
      <c r="H252" s="342"/>
      <c r="I252" s="323"/>
      <c r="J252" s="342"/>
      <c r="K252" s="323"/>
      <c r="L252" s="342"/>
      <c r="M252" s="323"/>
      <c r="N252" s="342"/>
      <c r="O252" s="323"/>
      <c r="P252" s="342"/>
      <c r="Q252" s="323"/>
      <c r="R252" s="323"/>
      <c r="S252" s="323"/>
      <c r="T252" s="323"/>
      <c r="U252" s="323"/>
      <c r="V252" s="323"/>
      <c r="W252" s="323"/>
      <c r="X252" s="323"/>
      <c r="Y252" s="323"/>
      <c r="Z252" s="323"/>
      <c r="AA252" s="323"/>
      <c r="AB252" s="323"/>
    </row>
    <row r="253">
      <c r="A253" s="323"/>
      <c r="B253" s="323"/>
      <c r="C253" s="342"/>
      <c r="D253" s="342"/>
      <c r="E253" s="323"/>
      <c r="F253" s="342"/>
      <c r="G253" s="323"/>
      <c r="H253" s="342"/>
      <c r="I253" s="323"/>
      <c r="J253" s="342"/>
      <c r="K253" s="323"/>
      <c r="L253" s="342"/>
      <c r="M253" s="323"/>
      <c r="N253" s="342"/>
      <c r="O253" s="323"/>
      <c r="P253" s="342"/>
      <c r="Q253" s="323"/>
      <c r="R253" s="323"/>
      <c r="S253" s="323"/>
      <c r="T253" s="323"/>
      <c r="U253" s="323"/>
      <c r="V253" s="323"/>
      <c r="W253" s="323"/>
      <c r="X253" s="323"/>
      <c r="Y253" s="323"/>
      <c r="Z253" s="323"/>
      <c r="AA253" s="323"/>
      <c r="AB253" s="323"/>
    </row>
    <row r="254">
      <c r="A254" s="323"/>
      <c r="B254" s="323"/>
      <c r="C254" s="342"/>
      <c r="D254" s="342"/>
      <c r="E254" s="323"/>
      <c r="F254" s="342"/>
      <c r="G254" s="323"/>
      <c r="H254" s="342"/>
      <c r="I254" s="323"/>
      <c r="J254" s="342"/>
      <c r="K254" s="323"/>
      <c r="L254" s="342"/>
      <c r="M254" s="323"/>
      <c r="N254" s="342"/>
      <c r="O254" s="323"/>
      <c r="P254" s="342"/>
      <c r="Q254" s="323"/>
      <c r="R254" s="323"/>
      <c r="S254" s="323"/>
      <c r="T254" s="323"/>
      <c r="U254" s="323"/>
      <c r="V254" s="323"/>
      <c r="W254" s="323"/>
      <c r="X254" s="323"/>
      <c r="Y254" s="323"/>
      <c r="Z254" s="323"/>
      <c r="AA254" s="323"/>
      <c r="AB254" s="323"/>
    </row>
    <row r="255">
      <c r="A255" s="323"/>
      <c r="B255" s="323"/>
      <c r="C255" s="342"/>
      <c r="D255" s="342"/>
      <c r="E255" s="323"/>
      <c r="F255" s="342"/>
      <c r="G255" s="323"/>
      <c r="H255" s="342"/>
      <c r="I255" s="323"/>
      <c r="J255" s="342"/>
      <c r="K255" s="323"/>
      <c r="L255" s="342"/>
      <c r="M255" s="323"/>
      <c r="N255" s="342"/>
      <c r="O255" s="323"/>
      <c r="P255" s="342"/>
      <c r="Q255" s="323"/>
      <c r="R255" s="323"/>
      <c r="S255" s="323"/>
      <c r="T255" s="323"/>
      <c r="U255" s="323"/>
      <c r="V255" s="323"/>
      <c r="W255" s="323"/>
      <c r="X255" s="323"/>
      <c r="Y255" s="323"/>
      <c r="Z255" s="323"/>
      <c r="AA255" s="323"/>
      <c r="AB255" s="323"/>
    </row>
    <row r="256">
      <c r="A256" s="323"/>
      <c r="B256" s="323"/>
      <c r="C256" s="342"/>
      <c r="D256" s="342"/>
      <c r="E256" s="323"/>
      <c r="F256" s="342"/>
      <c r="G256" s="323"/>
      <c r="H256" s="342"/>
      <c r="I256" s="323"/>
      <c r="J256" s="342"/>
      <c r="K256" s="323"/>
      <c r="L256" s="342"/>
      <c r="M256" s="323"/>
      <c r="N256" s="342"/>
      <c r="O256" s="323"/>
      <c r="P256" s="342"/>
      <c r="Q256" s="323"/>
      <c r="R256" s="323"/>
      <c r="S256" s="323"/>
      <c r="T256" s="323"/>
      <c r="U256" s="323"/>
      <c r="V256" s="323"/>
      <c r="W256" s="323"/>
      <c r="X256" s="323"/>
      <c r="Y256" s="323"/>
      <c r="Z256" s="323"/>
      <c r="AA256" s="323"/>
      <c r="AB256" s="323"/>
    </row>
    <row r="257">
      <c r="A257" s="323"/>
      <c r="B257" s="323"/>
      <c r="C257" s="342"/>
      <c r="D257" s="342"/>
      <c r="E257" s="323"/>
      <c r="F257" s="342"/>
      <c r="G257" s="323"/>
      <c r="H257" s="342"/>
      <c r="I257" s="323"/>
      <c r="J257" s="342"/>
      <c r="K257" s="323"/>
      <c r="L257" s="342"/>
      <c r="M257" s="323"/>
      <c r="N257" s="342"/>
      <c r="O257" s="323"/>
      <c r="P257" s="342"/>
      <c r="Q257" s="323"/>
      <c r="R257" s="323"/>
      <c r="S257" s="323"/>
      <c r="T257" s="323"/>
      <c r="U257" s="323"/>
      <c r="V257" s="323"/>
      <c r="W257" s="323"/>
      <c r="X257" s="323"/>
      <c r="Y257" s="323"/>
      <c r="Z257" s="323"/>
      <c r="AA257" s="323"/>
      <c r="AB257" s="323"/>
    </row>
    <row r="258">
      <c r="A258" s="323"/>
      <c r="B258" s="323"/>
      <c r="C258" s="342"/>
      <c r="D258" s="342"/>
      <c r="E258" s="323"/>
      <c r="F258" s="342"/>
      <c r="G258" s="323"/>
      <c r="H258" s="342"/>
      <c r="I258" s="323"/>
      <c r="J258" s="342"/>
      <c r="K258" s="323"/>
      <c r="L258" s="342"/>
      <c r="M258" s="323"/>
      <c r="N258" s="342"/>
      <c r="O258" s="323"/>
      <c r="P258" s="342"/>
      <c r="Q258" s="323"/>
      <c r="R258" s="323"/>
      <c r="S258" s="323"/>
      <c r="T258" s="323"/>
      <c r="U258" s="323"/>
      <c r="V258" s="323"/>
      <c r="W258" s="323"/>
      <c r="X258" s="323"/>
      <c r="Y258" s="323"/>
      <c r="Z258" s="323"/>
      <c r="AA258" s="323"/>
      <c r="AB258" s="323"/>
    </row>
    <row r="259">
      <c r="A259" s="323"/>
      <c r="B259" s="323"/>
      <c r="C259" s="342"/>
      <c r="D259" s="342"/>
      <c r="E259" s="323"/>
      <c r="F259" s="342"/>
      <c r="G259" s="323"/>
      <c r="H259" s="342"/>
      <c r="I259" s="323"/>
      <c r="J259" s="342"/>
      <c r="K259" s="323"/>
      <c r="L259" s="342"/>
      <c r="M259" s="323"/>
      <c r="N259" s="342"/>
      <c r="O259" s="323"/>
      <c r="P259" s="342"/>
      <c r="Q259" s="323"/>
      <c r="R259" s="323"/>
      <c r="S259" s="323"/>
      <c r="T259" s="323"/>
      <c r="U259" s="323"/>
      <c r="V259" s="323"/>
      <c r="W259" s="323"/>
      <c r="X259" s="323"/>
      <c r="Y259" s="323"/>
      <c r="Z259" s="323"/>
      <c r="AA259" s="323"/>
      <c r="AB259" s="323"/>
    </row>
    <row r="260">
      <c r="A260" s="323"/>
      <c r="B260" s="323"/>
      <c r="C260" s="342"/>
      <c r="D260" s="342"/>
      <c r="E260" s="323"/>
      <c r="F260" s="342"/>
      <c r="G260" s="323"/>
      <c r="H260" s="342"/>
      <c r="I260" s="323"/>
      <c r="J260" s="342"/>
      <c r="K260" s="323"/>
      <c r="L260" s="342"/>
      <c r="M260" s="323"/>
      <c r="N260" s="342"/>
      <c r="O260" s="323"/>
      <c r="P260" s="342"/>
      <c r="Q260" s="323"/>
      <c r="R260" s="323"/>
      <c r="S260" s="323"/>
      <c r="T260" s="323"/>
      <c r="U260" s="323"/>
      <c r="V260" s="323"/>
      <c r="W260" s="323"/>
      <c r="X260" s="323"/>
      <c r="Y260" s="323"/>
      <c r="Z260" s="323"/>
      <c r="AA260" s="323"/>
      <c r="AB260" s="323"/>
    </row>
    <row r="261">
      <c r="A261" s="323"/>
      <c r="B261" s="323"/>
      <c r="C261" s="342"/>
      <c r="D261" s="342"/>
      <c r="E261" s="323"/>
      <c r="F261" s="342"/>
      <c r="G261" s="323"/>
      <c r="H261" s="342"/>
      <c r="I261" s="323"/>
      <c r="J261" s="342"/>
      <c r="K261" s="323"/>
      <c r="L261" s="342"/>
      <c r="M261" s="323"/>
      <c r="N261" s="342"/>
      <c r="O261" s="323"/>
      <c r="P261" s="342"/>
      <c r="Q261" s="323"/>
      <c r="R261" s="323"/>
      <c r="S261" s="323"/>
      <c r="T261" s="323"/>
      <c r="U261" s="323"/>
      <c r="V261" s="323"/>
      <c r="W261" s="323"/>
      <c r="X261" s="323"/>
      <c r="Y261" s="323"/>
      <c r="Z261" s="323"/>
      <c r="AA261" s="323"/>
      <c r="AB261" s="323"/>
    </row>
    <row r="262">
      <c r="A262" s="323"/>
      <c r="B262" s="323"/>
      <c r="C262" s="342"/>
      <c r="D262" s="342"/>
      <c r="E262" s="323"/>
      <c r="F262" s="342"/>
      <c r="G262" s="323"/>
      <c r="H262" s="342"/>
      <c r="I262" s="323"/>
      <c r="J262" s="342"/>
      <c r="K262" s="323"/>
      <c r="L262" s="342"/>
      <c r="M262" s="323"/>
      <c r="N262" s="342"/>
      <c r="O262" s="323"/>
      <c r="P262" s="342"/>
      <c r="Q262" s="323"/>
      <c r="R262" s="323"/>
      <c r="S262" s="323"/>
      <c r="T262" s="323"/>
      <c r="U262" s="323"/>
      <c r="V262" s="323"/>
      <c r="W262" s="323"/>
      <c r="X262" s="323"/>
      <c r="Y262" s="323"/>
      <c r="Z262" s="323"/>
      <c r="AA262" s="323"/>
      <c r="AB262" s="323"/>
    </row>
    <row r="263">
      <c r="A263" s="323"/>
      <c r="B263" s="323"/>
      <c r="C263" s="342"/>
      <c r="D263" s="342"/>
      <c r="E263" s="323"/>
      <c r="F263" s="342"/>
      <c r="G263" s="323"/>
      <c r="H263" s="342"/>
      <c r="I263" s="323"/>
      <c r="J263" s="342"/>
      <c r="K263" s="323"/>
      <c r="L263" s="342"/>
      <c r="M263" s="323"/>
      <c r="N263" s="342"/>
      <c r="O263" s="323"/>
      <c r="P263" s="342"/>
      <c r="Q263" s="323"/>
      <c r="R263" s="323"/>
      <c r="S263" s="323"/>
      <c r="T263" s="323"/>
      <c r="U263" s="323"/>
      <c r="V263" s="323"/>
      <c r="W263" s="323"/>
      <c r="X263" s="323"/>
      <c r="Y263" s="323"/>
      <c r="Z263" s="323"/>
      <c r="AA263" s="323"/>
      <c r="AB263" s="323"/>
    </row>
    <row r="264">
      <c r="A264" s="323"/>
      <c r="B264" s="323"/>
      <c r="C264" s="342"/>
      <c r="D264" s="342"/>
      <c r="E264" s="323"/>
      <c r="F264" s="342"/>
      <c r="G264" s="323"/>
      <c r="H264" s="342"/>
      <c r="I264" s="323"/>
      <c r="J264" s="342"/>
      <c r="K264" s="323"/>
      <c r="L264" s="342"/>
      <c r="M264" s="323"/>
      <c r="N264" s="342"/>
      <c r="O264" s="323"/>
      <c r="P264" s="342"/>
      <c r="Q264" s="323"/>
      <c r="R264" s="323"/>
      <c r="S264" s="323"/>
      <c r="T264" s="323"/>
      <c r="U264" s="323"/>
      <c r="V264" s="323"/>
      <c r="W264" s="323"/>
      <c r="X264" s="323"/>
      <c r="Y264" s="323"/>
      <c r="Z264" s="323"/>
      <c r="AA264" s="323"/>
      <c r="AB264" s="323"/>
    </row>
    <row r="265">
      <c r="A265" s="323"/>
      <c r="B265" s="323"/>
      <c r="C265" s="342"/>
      <c r="D265" s="342"/>
      <c r="E265" s="323"/>
      <c r="F265" s="342"/>
      <c r="G265" s="323"/>
      <c r="H265" s="342"/>
      <c r="I265" s="323"/>
      <c r="J265" s="342"/>
      <c r="K265" s="323"/>
      <c r="L265" s="342"/>
      <c r="M265" s="323"/>
      <c r="N265" s="342"/>
      <c r="O265" s="323"/>
      <c r="P265" s="342"/>
      <c r="Q265" s="323"/>
      <c r="R265" s="323"/>
      <c r="S265" s="323"/>
      <c r="T265" s="323"/>
      <c r="U265" s="323"/>
      <c r="V265" s="323"/>
      <c r="W265" s="323"/>
      <c r="X265" s="323"/>
      <c r="Y265" s="323"/>
      <c r="Z265" s="323"/>
      <c r="AA265" s="323"/>
      <c r="AB265" s="323"/>
    </row>
    <row r="266">
      <c r="A266" s="323"/>
      <c r="B266" s="323"/>
      <c r="C266" s="342"/>
      <c r="D266" s="342"/>
      <c r="E266" s="323"/>
      <c r="F266" s="342"/>
      <c r="G266" s="323"/>
      <c r="H266" s="342"/>
      <c r="I266" s="323"/>
      <c r="J266" s="342"/>
      <c r="K266" s="323"/>
      <c r="L266" s="342"/>
      <c r="M266" s="323"/>
      <c r="N266" s="342"/>
      <c r="O266" s="323"/>
      <c r="P266" s="342"/>
      <c r="Q266" s="323"/>
      <c r="R266" s="323"/>
      <c r="S266" s="323"/>
      <c r="T266" s="323"/>
      <c r="U266" s="323"/>
      <c r="V266" s="323"/>
      <c r="W266" s="323"/>
      <c r="X266" s="323"/>
      <c r="Y266" s="323"/>
      <c r="Z266" s="323"/>
      <c r="AA266" s="323"/>
      <c r="AB266" s="323"/>
    </row>
    <row r="267">
      <c r="A267" s="323"/>
      <c r="B267" s="323"/>
      <c r="C267" s="342"/>
      <c r="D267" s="342"/>
      <c r="E267" s="323"/>
      <c r="F267" s="342"/>
      <c r="G267" s="323"/>
      <c r="H267" s="342"/>
      <c r="I267" s="323"/>
      <c r="J267" s="342"/>
      <c r="K267" s="323"/>
      <c r="L267" s="342"/>
      <c r="M267" s="323"/>
      <c r="N267" s="342"/>
      <c r="O267" s="323"/>
      <c r="P267" s="342"/>
      <c r="Q267" s="323"/>
      <c r="R267" s="323"/>
      <c r="S267" s="323"/>
      <c r="T267" s="323"/>
      <c r="U267" s="323"/>
      <c r="V267" s="323"/>
      <c r="W267" s="323"/>
      <c r="X267" s="323"/>
      <c r="Y267" s="323"/>
      <c r="Z267" s="323"/>
      <c r="AA267" s="323"/>
      <c r="AB267" s="323"/>
    </row>
    <row r="268">
      <c r="A268" s="323"/>
      <c r="B268" s="323"/>
      <c r="C268" s="342"/>
      <c r="D268" s="342"/>
      <c r="E268" s="323"/>
      <c r="F268" s="342"/>
      <c r="G268" s="323"/>
      <c r="H268" s="342"/>
      <c r="I268" s="323"/>
      <c r="J268" s="342"/>
      <c r="K268" s="323"/>
      <c r="L268" s="342"/>
      <c r="M268" s="323"/>
      <c r="N268" s="342"/>
      <c r="O268" s="323"/>
      <c r="P268" s="342"/>
      <c r="Q268" s="323"/>
      <c r="R268" s="323"/>
      <c r="S268" s="323"/>
      <c r="T268" s="323"/>
      <c r="U268" s="323"/>
      <c r="V268" s="323"/>
      <c r="W268" s="323"/>
      <c r="X268" s="323"/>
      <c r="Y268" s="323"/>
      <c r="Z268" s="323"/>
      <c r="AA268" s="323"/>
      <c r="AB268" s="323"/>
    </row>
    <row r="269">
      <c r="A269" s="323"/>
      <c r="B269" s="323"/>
      <c r="C269" s="342"/>
      <c r="D269" s="342"/>
      <c r="E269" s="323"/>
      <c r="F269" s="342"/>
      <c r="G269" s="323"/>
      <c r="H269" s="342"/>
      <c r="I269" s="323"/>
      <c r="J269" s="342"/>
      <c r="K269" s="323"/>
      <c r="L269" s="342"/>
      <c r="M269" s="323"/>
      <c r="N269" s="342"/>
      <c r="O269" s="323"/>
      <c r="P269" s="342"/>
      <c r="Q269" s="323"/>
      <c r="R269" s="323"/>
      <c r="S269" s="323"/>
      <c r="T269" s="323"/>
      <c r="U269" s="323"/>
      <c r="V269" s="323"/>
      <c r="W269" s="323"/>
      <c r="X269" s="323"/>
      <c r="Y269" s="323"/>
      <c r="Z269" s="323"/>
      <c r="AA269" s="323"/>
      <c r="AB269" s="323"/>
    </row>
    <row r="270">
      <c r="A270" s="323"/>
      <c r="B270" s="323"/>
      <c r="C270" s="342"/>
      <c r="D270" s="342"/>
      <c r="E270" s="323"/>
      <c r="F270" s="342"/>
      <c r="G270" s="323"/>
      <c r="H270" s="342"/>
      <c r="I270" s="323"/>
      <c r="J270" s="342"/>
      <c r="K270" s="323"/>
      <c r="L270" s="342"/>
      <c r="M270" s="323"/>
      <c r="N270" s="342"/>
      <c r="O270" s="323"/>
      <c r="P270" s="342"/>
      <c r="Q270" s="323"/>
      <c r="R270" s="323"/>
      <c r="S270" s="323"/>
      <c r="T270" s="323"/>
      <c r="U270" s="323"/>
      <c r="V270" s="323"/>
      <c r="W270" s="323"/>
      <c r="X270" s="323"/>
      <c r="Y270" s="323"/>
      <c r="Z270" s="323"/>
      <c r="AA270" s="323"/>
      <c r="AB270" s="323"/>
    </row>
    <row r="271">
      <c r="A271" s="323"/>
      <c r="B271" s="323"/>
      <c r="C271" s="342"/>
      <c r="D271" s="342"/>
      <c r="E271" s="323"/>
      <c r="F271" s="342"/>
      <c r="G271" s="323"/>
      <c r="H271" s="342"/>
      <c r="I271" s="323"/>
      <c r="J271" s="342"/>
      <c r="K271" s="323"/>
      <c r="L271" s="342"/>
      <c r="M271" s="323"/>
      <c r="N271" s="342"/>
      <c r="O271" s="323"/>
      <c r="P271" s="342"/>
      <c r="Q271" s="323"/>
      <c r="R271" s="323"/>
      <c r="S271" s="323"/>
      <c r="T271" s="323"/>
      <c r="U271" s="323"/>
      <c r="V271" s="323"/>
      <c r="W271" s="323"/>
      <c r="X271" s="323"/>
      <c r="Y271" s="323"/>
      <c r="Z271" s="323"/>
      <c r="AA271" s="323"/>
      <c r="AB271" s="323"/>
    </row>
    <row r="272">
      <c r="A272" s="323"/>
      <c r="B272" s="323"/>
      <c r="C272" s="342"/>
      <c r="D272" s="342"/>
      <c r="E272" s="323"/>
      <c r="F272" s="342"/>
      <c r="G272" s="323"/>
      <c r="H272" s="342"/>
      <c r="I272" s="323"/>
      <c r="J272" s="342"/>
      <c r="K272" s="323"/>
      <c r="L272" s="342"/>
      <c r="M272" s="323"/>
      <c r="N272" s="342"/>
      <c r="O272" s="323"/>
      <c r="P272" s="342"/>
      <c r="Q272" s="323"/>
      <c r="R272" s="323"/>
      <c r="S272" s="323"/>
      <c r="T272" s="323"/>
      <c r="U272" s="323"/>
      <c r="V272" s="323"/>
      <c r="W272" s="323"/>
      <c r="X272" s="323"/>
      <c r="Y272" s="323"/>
      <c r="Z272" s="323"/>
      <c r="AA272" s="323"/>
      <c r="AB272" s="323"/>
    </row>
    <row r="273">
      <c r="A273" s="323"/>
      <c r="B273" s="323"/>
      <c r="C273" s="342"/>
      <c r="D273" s="342"/>
      <c r="E273" s="323"/>
      <c r="F273" s="342"/>
      <c r="G273" s="323"/>
      <c r="H273" s="342"/>
      <c r="I273" s="323"/>
      <c r="J273" s="342"/>
      <c r="K273" s="323"/>
      <c r="L273" s="342"/>
      <c r="M273" s="323"/>
      <c r="N273" s="342"/>
      <c r="O273" s="323"/>
      <c r="P273" s="342"/>
      <c r="Q273" s="323"/>
      <c r="R273" s="323"/>
      <c r="S273" s="323"/>
      <c r="T273" s="323"/>
      <c r="U273" s="323"/>
      <c r="V273" s="323"/>
      <c r="W273" s="323"/>
      <c r="X273" s="323"/>
      <c r="Y273" s="323"/>
      <c r="Z273" s="323"/>
      <c r="AA273" s="323"/>
      <c r="AB273" s="323"/>
    </row>
    <row r="274">
      <c r="A274" s="323"/>
      <c r="B274" s="323"/>
      <c r="C274" s="342"/>
      <c r="D274" s="342"/>
      <c r="E274" s="323"/>
      <c r="F274" s="342"/>
      <c r="G274" s="323"/>
      <c r="H274" s="342"/>
      <c r="I274" s="323"/>
      <c r="J274" s="342"/>
      <c r="K274" s="323"/>
      <c r="L274" s="342"/>
      <c r="M274" s="323"/>
      <c r="N274" s="342"/>
      <c r="O274" s="323"/>
      <c r="P274" s="342"/>
      <c r="Q274" s="323"/>
      <c r="R274" s="323"/>
      <c r="S274" s="323"/>
      <c r="T274" s="323"/>
      <c r="U274" s="323"/>
      <c r="V274" s="323"/>
      <c r="W274" s="323"/>
      <c r="X274" s="323"/>
      <c r="Y274" s="323"/>
      <c r="Z274" s="323"/>
      <c r="AA274" s="323"/>
      <c r="AB274" s="323"/>
    </row>
    <row r="275">
      <c r="A275" s="323"/>
      <c r="B275" s="323"/>
      <c r="C275" s="342"/>
      <c r="D275" s="342"/>
      <c r="E275" s="323"/>
      <c r="F275" s="342"/>
      <c r="G275" s="323"/>
      <c r="H275" s="342"/>
      <c r="I275" s="323"/>
      <c r="J275" s="342"/>
      <c r="K275" s="323"/>
      <c r="L275" s="342"/>
      <c r="M275" s="323"/>
      <c r="N275" s="342"/>
      <c r="O275" s="323"/>
      <c r="P275" s="342"/>
      <c r="Q275" s="323"/>
      <c r="R275" s="323"/>
      <c r="S275" s="323"/>
      <c r="T275" s="323"/>
      <c r="U275" s="323"/>
      <c r="V275" s="323"/>
      <c r="W275" s="323"/>
      <c r="X275" s="323"/>
      <c r="Y275" s="323"/>
      <c r="Z275" s="323"/>
      <c r="AA275" s="323"/>
      <c r="AB275" s="323"/>
    </row>
    <row r="276">
      <c r="A276" s="323"/>
      <c r="B276" s="323"/>
      <c r="C276" s="342"/>
      <c r="D276" s="342"/>
      <c r="E276" s="323"/>
      <c r="F276" s="342"/>
      <c r="G276" s="323"/>
      <c r="H276" s="342"/>
      <c r="I276" s="323"/>
      <c r="J276" s="342"/>
      <c r="K276" s="323"/>
      <c r="L276" s="342"/>
      <c r="M276" s="323"/>
      <c r="N276" s="342"/>
      <c r="O276" s="323"/>
      <c r="P276" s="342"/>
      <c r="Q276" s="323"/>
      <c r="R276" s="323"/>
      <c r="S276" s="323"/>
      <c r="T276" s="323"/>
      <c r="U276" s="323"/>
      <c r="V276" s="323"/>
      <c r="W276" s="323"/>
      <c r="X276" s="323"/>
      <c r="Y276" s="323"/>
      <c r="Z276" s="323"/>
      <c r="AA276" s="323"/>
      <c r="AB276" s="323"/>
    </row>
    <row r="277">
      <c r="A277" s="323"/>
      <c r="B277" s="323"/>
      <c r="C277" s="342"/>
      <c r="D277" s="342"/>
      <c r="E277" s="323"/>
      <c r="F277" s="342"/>
      <c r="G277" s="323"/>
      <c r="H277" s="342"/>
      <c r="I277" s="323"/>
      <c r="J277" s="342"/>
      <c r="K277" s="323"/>
      <c r="L277" s="342"/>
      <c r="M277" s="323"/>
      <c r="N277" s="342"/>
      <c r="O277" s="323"/>
      <c r="P277" s="342"/>
      <c r="Q277" s="323"/>
      <c r="R277" s="323"/>
      <c r="S277" s="323"/>
      <c r="T277" s="323"/>
      <c r="U277" s="323"/>
      <c r="V277" s="323"/>
      <c r="W277" s="323"/>
      <c r="X277" s="323"/>
      <c r="Y277" s="323"/>
      <c r="Z277" s="323"/>
      <c r="AA277" s="323"/>
      <c r="AB277" s="323"/>
    </row>
    <row r="278">
      <c r="A278" s="323"/>
      <c r="B278" s="323"/>
      <c r="C278" s="342"/>
      <c r="D278" s="342"/>
      <c r="E278" s="323"/>
      <c r="F278" s="342"/>
      <c r="G278" s="323"/>
      <c r="H278" s="342"/>
      <c r="I278" s="323"/>
      <c r="J278" s="342"/>
      <c r="K278" s="323"/>
      <c r="L278" s="342"/>
      <c r="M278" s="323"/>
      <c r="N278" s="342"/>
      <c r="O278" s="323"/>
      <c r="P278" s="342"/>
      <c r="Q278" s="323"/>
      <c r="R278" s="323"/>
      <c r="S278" s="323"/>
      <c r="T278" s="323"/>
      <c r="U278" s="323"/>
      <c r="V278" s="323"/>
      <c r="W278" s="323"/>
      <c r="X278" s="323"/>
      <c r="Y278" s="323"/>
      <c r="Z278" s="323"/>
      <c r="AA278" s="323"/>
      <c r="AB278" s="323"/>
    </row>
    <row r="279">
      <c r="A279" s="323"/>
      <c r="B279" s="323"/>
      <c r="C279" s="342"/>
      <c r="D279" s="342"/>
      <c r="E279" s="323"/>
      <c r="F279" s="342"/>
      <c r="G279" s="323"/>
      <c r="H279" s="342"/>
      <c r="I279" s="323"/>
      <c r="J279" s="342"/>
      <c r="K279" s="323"/>
      <c r="L279" s="342"/>
      <c r="M279" s="323"/>
      <c r="N279" s="342"/>
      <c r="O279" s="323"/>
      <c r="P279" s="342"/>
      <c r="Q279" s="323"/>
      <c r="R279" s="323"/>
      <c r="S279" s="323"/>
      <c r="T279" s="323"/>
      <c r="U279" s="323"/>
      <c r="V279" s="323"/>
      <c r="W279" s="323"/>
      <c r="X279" s="323"/>
      <c r="Y279" s="323"/>
      <c r="Z279" s="323"/>
      <c r="AA279" s="323"/>
      <c r="AB279" s="323"/>
    </row>
    <row r="280">
      <c r="A280" s="323"/>
      <c r="B280" s="323"/>
      <c r="C280" s="342"/>
      <c r="D280" s="342"/>
      <c r="E280" s="323"/>
      <c r="F280" s="342"/>
      <c r="G280" s="323"/>
      <c r="H280" s="342"/>
      <c r="I280" s="323"/>
      <c r="J280" s="342"/>
      <c r="K280" s="323"/>
      <c r="L280" s="342"/>
      <c r="M280" s="323"/>
      <c r="N280" s="342"/>
      <c r="O280" s="323"/>
      <c r="P280" s="342"/>
      <c r="Q280" s="323"/>
      <c r="R280" s="323"/>
      <c r="S280" s="323"/>
      <c r="T280" s="323"/>
      <c r="U280" s="323"/>
      <c r="V280" s="323"/>
      <c r="W280" s="323"/>
      <c r="X280" s="323"/>
      <c r="Y280" s="323"/>
      <c r="Z280" s="323"/>
      <c r="AA280" s="323"/>
      <c r="AB280" s="323"/>
    </row>
    <row r="281">
      <c r="A281" s="323"/>
      <c r="B281" s="323"/>
      <c r="C281" s="342"/>
      <c r="D281" s="342"/>
      <c r="E281" s="323"/>
      <c r="F281" s="342"/>
      <c r="G281" s="323"/>
      <c r="H281" s="342"/>
      <c r="I281" s="323"/>
      <c r="J281" s="342"/>
      <c r="K281" s="323"/>
      <c r="L281" s="342"/>
      <c r="M281" s="323"/>
      <c r="N281" s="342"/>
      <c r="O281" s="323"/>
      <c r="P281" s="342"/>
      <c r="Q281" s="323"/>
      <c r="R281" s="323"/>
      <c r="S281" s="323"/>
      <c r="T281" s="323"/>
      <c r="U281" s="323"/>
      <c r="V281" s="323"/>
      <c r="W281" s="323"/>
      <c r="X281" s="323"/>
      <c r="Y281" s="323"/>
      <c r="Z281" s="323"/>
      <c r="AA281" s="323"/>
      <c r="AB281" s="323"/>
    </row>
    <row r="282">
      <c r="A282" s="323"/>
      <c r="B282" s="323"/>
      <c r="C282" s="342"/>
      <c r="D282" s="342"/>
      <c r="E282" s="323"/>
      <c r="F282" s="342"/>
      <c r="G282" s="323"/>
      <c r="H282" s="342"/>
      <c r="I282" s="323"/>
      <c r="J282" s="342"/>
      <c r="K282" s="323"/>
      <c r="L282" s="342"/>
      <c r="M282" s="323"/>
      <c r="N282" s="342"/>
      <c r="O282" s="323"/>
      <c r="P282" s="342"/>
      <c r="Q282" s="323"/>
      <c r="R282" s="323"/>
      <c r="S282" s="323"/>
      <c r="T282" s="323"/>
      <c r="U282" s="323"/>
      <c r="V282" s="323"/>
      <c r="W282" s="323"/>
      <c r="X282" s="323"/>
      <c r="Y282" s="323"/>
      <c r="Z282" s="323"/>
      <c r="AA282" s="323"/>
      <c r="AB282" s="323"/>
    </row>
    <row r="283">
      <c r="A283" s="323"/>
      <c r="B283" s="323"/>
      <c r="C283" s="342"/>
      <c r="D283" s="342"/>
      <c r="E283" s="323"/>
      <c r="F283" s="342"/>
      <c r="G283" s="323"/>
      <c r="H283" s="342"/>
      <c r="I283" s="323"/>
      <c r="J283" s="342"/>
      <c r="K283" s="323"/>
      <c r="L283" s="342"/>
      <c r="M283" s="323"/>
      <c r="N283" s="342"/>
      <c r="O283" s="323"/>
      <c r="P283" s="342"/>
      <c r="Q283" s="323"/>
      <c r="R283" s="323"/>
      <c r="S283" s="323"/>
      <c r="T283" s="323"/>
      <c r="U283" s="323"/>
      <c r="V283" s="323"/>
      <c r="W283" s="323"/>
      <c r="X283" s="323"/>
      <c r="Y283" s="323"/>
      <c r="Z283" s="323"/>
      <c r="AA283" s="323"/>
      <c r="AB283" s="323"/>
    </row>
    <row r="284">
      <c r="A284" s="323"/>
      <c r="B284" s="323"/>
      <c r="C284" s="342"/>
      <c r="D284" s="342"/>
      <c r="E284" s="323"/>
      <c r="F284" s="342"/>
      <c r="G284" s="323"/>
      <c r="H284" s="342"/>
      <c r="I284" s="323"/>
      <c r="J284" s="342"/>
      <c r="K284" s="323"/>
      <c r="L284" s="342"/>
      <c r="M284" s="323"/>
      <c r="N284" s="342"/>
      <c r="O284" s="323"/>
      <c r="P284" s="342"/>
      <c r="Q284" s="323"/>
      <c r="R284" s="323"/>
      <c r="S284" s="323"/>
      <c r="T284" s="323"/>
      <c r="U284" s="323"/>
      <c r="V284" s="323"/>
      <c r="W284" s="323"/>
      <c r="X284" s="323"/>
      <c r="Y284" s="323"/>
      <c r="Z284" s="323"/>
      <c r="AA284" s="323"/>
      <c r="AB284" s="323"/>
    </row>
    <row r="285">
      <c r="A285" s="323"/>
      <c r="B285" s="323"/>
      <c r="C285" s="342"/>
      <c r="D285" s="342"/>
      <c r="E285" s="323"/>
      <c r="F285" s="342"/>
      <c r="G285" s="323"/>
      <c r="H285" s="342"/>
      <c r="I285" s="323"/>
      <c r="J285" s="342"/>
      <c r="K285" s="323"/>
      <c r="L285" s="342"/>
      <c r="M285" s="323"/>
      <c r="N285" s="342"/>
      <c r="O285" s="323"/>
      <c r="P285" s="342"/>
      <c r="Q285" s="323"/>
      <c r="R285" s="323"/>
      <c r="S285" s="323"/>
      <c r="T285" s="323"/>
      <c r="U285" s="323"/>
      <c r="V285" s="323"/>
      <c r="W285" s="323"/>
      <c r="X285" s="323"/>
      <c r="Y285" s="323"/>
      <c r="Z285" s="323"/>
      <c r="AA285" s="323"/>
      <c r="AB285" s="323"/>
    </row>
    <row r="286">
      <c r="A286" s="323"/>
      <c r="B286" s="323"/>
      <c r="C286" s="342"/>
      <c r="D286" s="342"/>
      <c r="E286" s="323"/>
      <c r="F286" s="342"/>
      <c r="G286" s="323"/>
      <c r="H286" s="342"/>
      <c r="I286" s="323"/>
      <c r="J286" s="342"/>
      <c r="K286" s="323"/>
      <c r="L286" s="342"/>
      <c r="M286" s="323"/>
      <c r="N286" s="342"/>
      <c r="O286" s="323"/>
      <c r="P286" s="342"/>
      <c r="Q286" s="323"/>
      <c r="R286" s="323"/>
      <c r="S286" s="323"/>
      <c r="T286" s="323"/>
      <c r="U286" s="323"/>
      <c r="V286" s="323"/>
      <c r="W286" s="323"/>
      <c r="X286" s="323"/>
      <c r="Y286" s="323"/>
      <c r="Z286" s="323"/>
      <c r="AA286" s="323"/>
      <c r="AB286" s="323"/>
    </row>
    <row r="287">
      <c r="A287" s="323"/>
      <c r="B287" s="323"/>
      <c r="C287" s="342"/>
      <c r="D287" s="342"/>
      <c r="E287" s="323"/>
      <c r="F287" s="342"/>
      <c r="G287" s="323"/>
      <c r="H287" s="342"/>
      <c r="I287" s="323"/>
      <c r="J287" s="342"/>
      <c r="K287" s="323"/>
      <c r="L287" s="342"/>
      <c r="M287" s="323"/>
      <c r="N287" s="342"/>
      <c r="O287" s="323"/>
      <c r="P287" s="342"/>
      <c r="Q287" s="323"/>
      <c r="R287" s="323"/>
      <c r="S287" s="323"/>
      <c r="T287" s="323"/>
      <c r="U287" s="323"/>
      <c r="V287" s="323"/>
      <c r="W287" s="323"/>
      <c r="X287" s="323"/>
      <c r="Y287" s="323"/>
      <c r="Z287" s="323"/>
      <c r="AA287" s="323"/>
      <c r="AB287" s="323"/>
    </row>
    <row r="288">
      <c r="A288" s="323"/>
      <c r="B288" s="323"/>
      <c r="C288" s="342"/>
      <c r="D288" s="342"/>
      <c r="E288" s="323"/>
      <c r="F288" s="342"/>
      <c r="G288" s="323"/>
      <c r="H288" s="342"/>
      <c r="I288" s="323"/>
      <c r="J288" s="342"/>
      <c r="K288" s="323"/>
      <c r="L288" s="342"/>
      <c r="M288" s="323"/>
      <c r="N288" s="342"/>
      <c r="O288" s="323"/>
      <c r="P288" s="342"/>
      <c r="Q288" s="323"/>
      <c r="R288" s="323"/>
      <c r="S288" s="323"/>
      <c r="T288" s="323"/>
      <c r="U288" s="323"/>
      <c r="V288" s="323"/>
      <c r="W288" s="323"/>
      <c r="X288" s="323"/>
      <c r="Y288" s="323"/>
      <c r="Z288" s="323"/>
      <c r="AA288" s="323"/>
      <c r="AB288" s="323"/>
    </row>
    <row r="289">
      <c r="A289" s="323"/>
      <c r="B289" s="323"/>
      <c r="C289" s="342"/>
      <c r="D289" s="342"/>
      <c r="E289" s="323"/>
      <c r="F289" s="342"/>
      <c r="G289" s="323"/>
      <c r="H289" s="342"/>
      <c r="I289" s="323"/>
      <c r="J289" s="342"/>
      <c r="K289" s="323"/>
      <c r="L289" s="342"/>
      <c r="M289" s="323"/>
      <c r="N289" s="342"/>
      <c r="O289" s="323"/>
      <c r="P289" s="342"/>
      <c r="Q289" s="323"/>
      <c r="R289" s="323"/>
      <c r="S289" s="323"/>
      <c r="T289" s="323"/>
      <c r="U289" s="323"/>
      <c r="V289" s="323"/>
      <c r="W289" s="323"/>
      <c r="X289" s="323"/>
      <c r="Y289" s="323"/>
      <c r="Z289" s="323"/>
      <c r="AA289" s="323"/>
      <c r="AB289" s="323"/>
    </row>
    <row r="290">
      <c r="A290" s="323"/>
      <c r="B290" s="323"/>
      <c r="C290" s="342"/>
      <c r="D290" s="342"/>
      <c r="E290" s="323"/>
      <c r="F290" s="342"/>
      <c r="G290" s="323"/>
      <c r="H290" s="342"/>
      <c r="I290" s="323"/>
      <c r="J290" s="342"/>
      <c r="K290" s="323"/>
      <c r="L290" s="342"/>
      <c r="M290" s="323"/>
      <c r="N290" s="342"/>
      <c r="O290" s="323"/>
      <c r="P290" s="342"/>
      <c r="Q290" s="323"/>
      <c r="R290" s="323"/>
      <c r="S290" s="323"/>
      <c r="T290" s="323"/>
      <c r="U290" s="323"/>
      <c r="V290" s="323"/>
      <c r="W290" s="323"/>
      <c r="X290" s="323"/>
      <c r="Y290" s="323"/>
      <c r="Z290" s="323"/>
      <c r="AA290" s="323"/>
      <c r="AB290" s="323"/>
    </row>
    <row r="291">
      <c r="A291" s="323"/>
      <c r="B291" s="323"/>
      <c r="C291" s="342"/>
      <c r="D291" s="342"/>
      <c r="E291" s="323"/>
      <c r="F291" s="342"/>
      <c r="G291" s="323"/>
      <c r="H291" s="342"/>
      <c r="I291" s="323"/>
      <c r="J291" s="342"/>
      <c r="K291" s="323"/>
      <c r="L291" s="342"/>
      <c r="M291" s="323"/>
      <c r="N291" s="342"/>
      <c r="O291" s="323"/>
      <c r="P291" s="342"/>
      <c r="Q291" s="323"/>
      <c r="R291" s="323"/>
      <c r="S291" s="323"/>
      <c r="T291" s="323"/>
      <c r="U291" s="323"/>
      <c r="V291" s="323"/>
      <c r="W291" s="323"/>
      <c r="X291" s="323"/>
      <c r="Y291" s="323"/>
      <c r="Z291" s="323"/>
      <c r="AA291" s="323"/>
      <c r="AB291" s="323"/>
    </row>
    <row r="292">
      <c r="A292" s="323"/>
      <c r="B292" s="323"/>
      <c r="C292" s="342"/>
      <c r="D292" s="342"/>
      <c r="E292" s="323"/>
      <c r="F292" s="342"/>
      <c r="G292" s="323"/>
      <c r="H292" s="342"/>
      <c r="I292" s="323"/>
      <c r="J292" s="342"/>
      <c r="K292" s="323"/>
      <c r="L292" s="342"/>
      <c r="M292" s="323"/>
      <c r="N292" s="342"/>
      <c r="O292" s="323"/>
      <c r="P292" s="342"/>
      <c r="Q292" s="323"/>
      <c r="R292" s="323"/>
      <c r="S292" s="323"/>
      <c r="T292" s="323"/>
      <c r="U292" s="323"/>
      <c r="V292" s="323"/>
      <c r="W292" s="323"/>
      <c r="X292" s="323"/>
      <c r="Y292" s="323"/>
      <c r="Z292" s="323"/>
      <c r="AA292" s="323"/>
      <c r="AB292" s="323"/>
    </row>
    <row r="293">
      <c r="A293" s="323"/>
      <c r="B293" s="323"/>
      <c r="C293" s="342"/>
      <c r="D293" s="342"/>
      <c r="E293" s="323"/>
      <c r="F293" s="342"/>
      <c r="G293" s="323"/>
      <c r="H293" s="342"/>
      <c r="I293" s="323"/>
      <c r="J293" s="342"/>
      <c r="K293" s="323"/>
      <c r="L293" s="342"/>
      <c r="M293" s="323"/>
      <c r="N293" s="342"/>
      <c r="O293" s="323"/>
      <c r="P293" s="342"/>
      <c r="Q293" s="323"/>
      <c r="R293" s="323"/>
      <c r="S293" s="323"/>
      <c r="T293" s="323"/>
      <c r="U293" s="323"/>
      <c r="V293" s="323"/>
      <c r="W293" s="323"/>
      <c r="X293" s="323"/>
      <c r="Y293" s="323"/>
      <c r="Z293" s="323"/>
      <c r="AA293" s="323"/>
      <c r="AB293" s="323"/>
    </row>
    <row r="294">
      <c r="A294" s="323"/>
      <c r="B294" s="323"/>
      <c r="C294" s="342"/>
      <c r="D294" s="342"/>
      <c r="E294" s="323"/>
      <c r="F294" s="342"/>
      <c r="G294" s="323"/>
      <c r="H294" s="342"/>
      <c r="I294" s="323"/>
      <c r="J294" s="342"/>
      <c r="K294" s="323"/>
      <c r="L294" s="342"/>
      <c r="M294" s="323"/>
      <c r="N294" s="342"/>
      <c r="O294" s="323"/>
      <c r="P294" s="342"/>
      <c r="Q294" s="323"/>
      <c r="R294" s="323"/>
      <c r="S294" s="323"/>
      <c r="T294" s="323"/>
      <c r="U294" s="323"/>
      <c r="V294" s="323"/>
      <c r="W294" s="323"/>
      <c r="X294" s="323"/>
      <c r="Y294" s="323"/>
      <c r="Z294" s="323"/>
      <c r="AA294" s="323"/>
      <c r="AB294" s="323"/>
    </row>
    <row r="295">
      <c r="A295" s="323"/>
      <c r="B295" s="323"/>
      <c r="C295" s="342"/>
      <c r="D295" s="342"/>
      <c r="E295" s="323"/>
      <c r="F295" s="342"/>
      <c r="G295" s="323"/>
      <c r="H295" s="342"/>
      <c r="I295" s="323"/>
      <c r="J295" s="342"/>
      <c r="K295" s="323"/>
      <c r="L295" s="342"/>
      <c r="M295" s="323"/>
      <c r="N295" s="342"/>
      <c r="O295" s="323"/>
      <c r="P295" s="342"/>
      <c r="Q295" s="323"/>
      <c r="R295" s="323"/>
      <c r="S295" s="323"/>
      <c r="T295" s="323"/>
      <c r="U295" s="323"/>
      <c r="V295" s="323"/>
      <c r="W295" s="323"/>
      <c r="X295" s="323"/>
      <c r="Y295" s="323"/>
      <c r="Z295" s="323"/>
      <c r="AA295" s="323"/>
      <c r="AB295" s="323"/>
    </row>
    <row r="296">
      <c r="A296" s="323"/>
      <c r="B296" s="323"/>
      <c r="C296" s="342"/>
      <c r="D296" s="342"/>
      <c r="E296" s="323"/>
      <c r="F296" s="342"/>
      <c r="G296" s="323"/>
      <c r="H296" s="342"/>
      <c r="I296" s="323"/>
      <c r="J296" s="342"/>
      <c r="K296" s="323"/>
      <c r="L296" s="342"/>
      <c r="M296" s="323"/>
      <c r="N296" s="342"/>
      <c r="O296" s="323"/>
      <c r="P296" s="342"/>
      <c r="Q296" s="323"/>
      <c r="R296" s="323"/>
      <c r="S296" s="323"/>
      <c r="T296" s="323"/>
      <c r="U296" s="323"/>
      <c r="V296" s="323"/>
      <c r="W296" s="323"/>
      <c r="X296" s="323"/>
      <c r="Y296" s="323"/>
      <c r="Z296" s="323"/>
      <c r="AA296" s="323"/>
      <c r="AB296" s="323"/>
    </row>
    <row r="297">
      <c r="A297" s="323"/>
      <c r="B297" s="323"/>
      <c r="C297" s="342"/>
      <c r="D297" s="342"/>
      <c r="E297" s="323"/>
      <c r="F297" s="342"/>
      <c r="G297" s="323"/>
      <c r="H297" s="342"/>
      <c r="I297" s="323"/>
      <c r="J297" s="342"/>
      <c r="K297" s="323"/>
      <c r="L297" s="342"/>
      <c r="M297" s="323"/>
      <c r="N297" s="342"/>
      <c r="O297" s="323"/>
      <c r="P297" s="342"/>
      <c r="Q297" s="323"/>
      <c r="R297" s="323"/>
      <c r="S297" s="323"/>
      <c r="T297" s="323"/>
      <c r="U297" s="323"/>
      <c r="V297" s="323"/>
      <c r="W297" s="323"/>
      <c r="X297" s="323"/>
      <c r="Y297" s="323"/>
      <c r="Z297" s="323"/>
      <c r="AA297" s="323"/>
      <c r="AB297" s="323"/>
    </row>
    <row r="298">
      <c r="A298" s="323"/>
      <c r="B298" s="323"/>
      <c r="C298" s="342"/>
      <c r="D298" s="342"/>
      <c r="E298" s="323"/>
      <c r="F298" s="342"/>
      <c r="G298" s="323"/>
      <c r="H298" s="342"/>
      <c r="I298" s="323"/>
      <c r="J298" s="342"/>
      <c r="K298" s="323"/>
      <c r="L298" s="342"/>
      <c r="M298" s="323"/>
      <c r="N298" s="342"/>
      <c r="O298" s="323"/>
      <c r="P298" s="342"/>
      <c r="Q298" s="323"/>
      <c r="R298" s="323"/>
      <c r="S298" s="323"/>
      <c r="T298" s="323"/>
      <c r="U298" s="323"/>
      <c r="V298" s="323"/>
      <c r="W298" s="323"/>
      <c r="X298" s="323"/>
      <c r="Y298" s="323"/>
      <c r="Z298" s="323"/>
      <c r="AA298" s="323"/>
      <c r="AB298" s="323"/>
    </row>
    <row r="299">
      <c r="A299" s="323"/>
      <c r="B299" s="323"/>
      <c r="C299" s="342"/>
      <c r="D299" s="342"/>
      <c r="E299" s="323"/>
      <c r="F299" s="342"/>
      <c r="G299" s="323"/>
      <c r="H299" s="342"/>
      <c r="I299" s="323"/>
      <c r="J299" s="342"/>
      <c r="K299" s="323"/>
      <c r="L299" s="342"/>
      <c r="M299" s="323"/>
      <c r="N299" s="342"/>
      <c r="O299" s="323"/>
      <c r="P299" s="342"/>
      <c r="Q299" s="323"/>
      <c r="R299" s="323"/>
      <c r="S299" s="323"/>
      <c r="T299" s="323"/>
      <c r="U299" s="323"/>
      <c r="V299" s="323"/>
      <c r="W299" s="323"/>
      <c r="X299" s="323"/>
      <c r="Y299" s="323"/>
      <c r="Z299" s="323"/>
      <c r="AA299" s="323"/>
      <c r="AB299" s="323"/>
    </row>
    <row r="300">
      <c r="A300" s="323"/>
      <c r="B300" s="323"/>
      <c r="C300" s="342"/>
      <c r="D300" s="342"/>
      <c r="E300" s="323"/>
      <c r="F300" s="342"/>
      <c r="G300" s="323"/>
      <c r="H300" s="342"/>
      <c r="I300" s="323"/>
      <c r="J300" s="342"/>
      <c r="K300" s="323"/>
      <c r="L300" s="342"/>
      <c r="M300" s="323"/>
      <c r="N300" s="342"/>
      <c r="O300" s="323"/>
      <c r="P300" s="342"/>
      <c r="Q300" s="323"/>
      <c r="R300" s="323"/>
      <c r="S300" s="323"/>
      <c r="T300" s="323"/>
      <c r="U300" s="323"/>
      <c r="V300" s="323"/>
      <c r="W300" s="323"/>
      <c r="X300" s="323"/>
      <c r="Y300" s="323"/>
      <c r="Z300" s="323"/>
      <c r="AA300" s="323"/>
      <c r="AB300" s="323"/>
    </row>
    <row r="301">
      <c r="A301" s="323"/>
      <c r="B301" s="323"/>
      <c r="C301" s="342"/>
      <c r="D301" s="342"/>
      <c r="E301" s="323"/>
      <c r="F301" s="342"/>
      <c r="G301" s="323"/>
      <c r="H301" s="342"/>
      <c r="I301" s="323"/>
      <c r="J301" s="342"/>
      <c r="K301" s="323"/>
      <c r="L301" s="342"/>
      <c r="M301" s="323"/>
      <c r="N301" s="342"/>
      <c r="O301" s="323"/>
      <c r="P301" s="342"/>
      <c r="Q301" s="323"/>
      <c r="R301" s="323"/>
      <c r="S301" s="323"/>
      <c r="T301" s="323"/>
      <c r="U301" s="323"/>
      <c r="V301" s="323"/>
      <c r="W301" s="323"/>
      <c r="X301" s="323"/>
      <c r="Y301" s="323"/>
      <c r="Z301" s="323"/>
      <c r="AA301" s="323"/>
      <c r="AB301" s="323"/>
    </row>
    <row r="302">
      <c r="A302" s="323"/>
      <c r="B302" s="323"/>
      <c r="C302" s="342"/>
      <c r="D302" s="342"/>
      <c r="E302" s="323"/>
      <c r="F302" s="342"/>
      <c r="G302" s="323"/>
      <c r="H302" s="342"/>
      <c r="I302" s="323"/>
      <c r="J302" s="342"/>
      <c r="K302" s="323"/>
      <c r="L302" s="342"/>
      <c r="M302" s="323"/>
      <c r="N302" s="342"/>
      <c r="O302" s="323"/>
      <c r="P302" s="342"/>
      <c r="Q302" s="323"/>
      <c r="R302" s="323"/>
      <c r="S302" s="323"/>
      <c r="T302" s="323"/>
      <c r="U302" s="323"/>
      <c r="V302" s="323"/>
      <c r="W302" s="323"/>
      <c r="X302" s="323"/>
      <c r="Y302" s="323"/>
      <c r="Z302" s="323"/>
      <c r="AA302" s="323"/>
      <c r="AB302" s="323"/>
    </row>
    <row r="303">
      <c r="A303" s="323"/>
      <c r="B303" s="323"/>
      <c r="C303" s="342"/>
      <c r="D303" s="342"/>
      <c r="E303" s="323"/>
      <c r="F303" s="342"/>
      <c r="G303" s="323"/>
      <c r="H303" s="342"/>
      <c r="I303" s="323"/>
      <c r="J303" s="342"/>
      <c r="K303" s="323"/>
      <c r="L303" s="342"/>
      <c r="M303" s="323"/>
      <c r="N303" s="342"/>
      <c r="O303" s="323"/>
      <c r="P303" s="342"/>
      <c r="Q303" s="323"/>
      <c r="R303" s="323"/>
      <c r="S303" s="323"/>
      <c r="T303" s="323"/>
      <c r="U303" s="323"/>
      <c r="V303" s="323"/>
      <c r="W303" s="323"/>
      <c r="X303" s="323"/>
      <c r="Y303" s="323"/>
      <c r="Z303" s="323"/>
      <c r="AA303" s="323"/>
      <c r="AB303" s="323"/>
    </row>
    <row r="304">
      <c r="A304" s="323"/>
      <c r="B304" s="323"/>
      <c r="C304" s="342"/>
      <c r="D304" s="342"/>
      <c r="E304" s="323"/>
      <c r="F304" s="342"/>
      <c r="G304" s="323"/>
      <c r="H304" s="342"/>
      <c r="I304" s="323"/>
      <c r="J304" s="342"/>
      <c r="K304" s="323"/>
      <c r="L304" s="342"/>
      <c r="M304" s="323"/>
      <c r="N304" s="342"/>
      <c r="O304" s="323"/>
      <c r="P304" s="342"/>
      <c r="Q304" s="323"/>
      <c r="R304" s="323"/>
      <c r="S304" s="323"/>
      <c r="T304" s="323"/>
      <c r="U304" s="323"/>
      <c r="V304" s="323"/>
      <c r="W304" s="323"/>
      <c r="X304" s="323"/>
      <c r="Y304" s="323"/>
      <c r="Z304" s="323"/>
      <c r="AA304" s="323"/>
      <c r="AB304" s="323"/>
    </row>
    <row r="305">
      <c r="A305" s="323"/>
      <c r="B305" s="323"/>
      <c r="C305" s="342"/>
      <c r="D305" s="342"/>
      <c r="E305" s="323"/>
      <c r="F305" s="342"/>
      <c r="G305" s="323"/>
      <c r="H305" s="342"/>
      <c r="I305" s="323"/>
      <c r="J305" s="342"/>
      <c r="K305" s="323"/>
      <c r="L305" s="342"/>
      <c r="M305" s="323"/>
      <c r="N305" s="342"/>
      <c r="O305" s="323"/>
      <c r="P305" s="342"/>
      <c r="Q305" s="323"/>
      <c r="R305" s="323"/>
      <c r="S305" s="323"/>
      <c r="T305" s="323"/>
      <c r="U305" s="323"/>
      <c r="V305" s="323"/>
      <c r="W305" s="323"/>
      <c r="X305" s="323"/>
      <c r="Y305" s="323"/>
      <c r="Z305" s="323"/>
      <c r="AA305" s="323"/>
      <c r="AB305" s="323"/>
    </row>
    <row r="306">
      <c r="A306" s="323"/>
      <c r="B306" s="323"/>
      <c r="C306" s="342"/>
      <c r="D306" s="342"/>
      <c r="E306" s="323"/>
      <c r="F306" s="342"/>
      <c r="G306" s="323"/>
      <c r="H306" s="342"/>
      <c r="I306" s="323"/>
      <c r="J306" s="342"/>
      <c r="K306" s="323"/>
      <c r="L306" s="342"/>
      <c r="M306" s="323"/>
      <c r="N306" s="342"/>
      <c r="O306" s="323"/>
      <c r="P306" s="342"/>
      <c r="Q306" s="323"/>
      <c r="R306" s="323"/>
      <c r="S306" s="323"/>
      <c r="T306" s="323"/>
      <c r="U306" s="323"/>
      <c r="V306" s="323"/>
      <c r="W306" s="323"/>
      <c r="X306" s="323"/>
      <c r="Y306" s="323"/>
      <c r="Z306" s="323"/>
      <c r="AA306" s="323"/>
      <c r="AB306" s="323"/>
    </row>
    <row r="307">
      <c r="A307" s="323"/>
      <c r="B307" s="323"/>
      <c r="C307" s="342"/>
      <c r="D307" s="342"/>
      <c r="E307" s="323"/>
      <c r="F307" s="342"/>
      <c r="G307" s="323"/>
      <c r="H307" s="342"/>
      <c r="I307" s="323"/>
      <c r="J307" s="342"/>
      <c r="K307" s="323"/>
      <c r="L307" s="342"/>
      <c r="M307" s="323"/>
      <c r="N307" s="342"/>
      <c r="O307" s="323"/>
      <c r="P307" s="342"/>
      <c r="Q307" s="323"/>
      <c r="R307" s="323"/>
      <c r="S307" s="323"/>
      <c r="T307" s="323"/>
      <c r="U307" s="323"/>
      <c r="V307" s="323"/>
      <c r="W307" s="323"/>
      <c r="X307" s="323"/>
      <c r="Y307" s="323"/>
      <c r="Z307" s="323"/>
      <c r="AA307" s="323"/>
      <c r="AB307" s="323"/>
    </row>
    <row r="308">
      <c r="A308" s="323"/>
      <c r="B308" s="323"/>
      <c r="C308" s="342"/>
      <c r="D308" s="342"/>
      <c r="E308" s="323"/>
      <c r="F308" s="342"/>
      <c r="G308" s="323"/>
      <c r="H308" s="342"/>
      <c r="I308" s="323"/>
      <c r="J308" s="342"/>
      <c r="K308" s="323"/>
      <c r="L308" s="342"/>
      <c r="M308" s="323"/>
      <c r="N308" s="342"/>
      <c r="O308" s="323"/>
      <c r="P308" s="342"/>
      <c r="Q308" s="323"/>
      <c r="R308" s="323"/>
      <c r="S308" s="323"/>
      <c r="T308" s="323"/>
      <c r="U308" s="323"/>
      <c r="V308" s="323"/>
      <c r="W308" s="323"/>
      <c r="X308" s="323"/>
      <c r="Y308" s="323"/>
      <c r="Z308" s="323"/>
      <c r="AA308" s="323"/>
      <c r="AB308" s="323"/>
    </row>
    <row r="309">
      <c r="A309" s="323"/>
      <c r="B309" s="323"/>
      <c r="C309" s="342"/>
      <c r="D309" s="342"/>
      <c r="E309" s="323"/>
      <c r="F309" s="342"/>
      <c r="G309" s="323"/>
      <c r="H309" s="342"/>
      <c r="I309" s="323"/>
      <c r="J309" s="342"/>
      <c r="K309" s="323"/>
      <c r="L309" s="342"/>
      <c r="M309" s="323"/>
      <c r="N309" s="342"/>
      <c r="O309" s="323"/>
      <c r="P309" s="342"/>
      <c r="Q309" s="323"/>
      <c r="R309" s="323"/>
      <c r="S309" s="323"/>
      <c r="T309" s="323"/>
      <c r="U309" s="323"/>
      <c r="V309" s="323"/>
      <c r="W309" s="323"/>
      <c r="X309" s="323"/>
      <c r="Y309" s="323"/>
      <c r="Z309" s="323"/>
      <c r="AA309" s="323"/>
      <c r="AB309" s="323"/>
    </row>
    <row r="310">
      <c r="A310" s="323"/>
      <c r="B310" s="323"/>
      <c r="C310" s="342"/>
      <c r="D310" s="342"/>
      <c r="E310" s="323"/>
      <c r="F310" s="342"/>
      <c r="G310" s="323"/>
      <c r="H310" s="342"/>
      <c r="I310" s="323"/>
      <c r="J310" s="342"/>
      <c r="K310" s="323"/>
      <c r="L310" s="342"/>
      <c r="M310" s="323"/>
      <c r="N310" s="342"/>
      <c r="O310" s="323"/>
      <c r="P310" s="342"/>
      <c r="Q310" s="323"/>
      <c r="R310" s="323"/>
      <c r="S310" s="323"/>
      <c r="T310" s="323"/>
      <c r="U310" s="323"/>
      <c r="V310" s="323"/>
      <c r="W310" s="323"/>
      <c r="X310" s="323"/>
      <c r="Y310" s="323"/>
      <c r="Z310" s="323"/>
      <c r="AA310" s="323"/>
      <c r="AB310" s="323"/>
    </row>
    <row r="311">
      <c r="A311" s="323"/>
      <c r="B311" s="323"/>
      <c r="C311" s="342"/>
      <c r="D311" s="342"/>
      <c r="E311" s="323"/>
      <c r="F311" s="342"/>
      <c r="G311" s="323"/>
      <c r="H311" s="342"/>
      <c r="I311" s="323"/>
      <c r="J311" s="342"/>
      <c r="K311" s="323"/>
      <c r="L311" s="342"/>
      <c r="M311" s="323"/>
      <c r="N311" s="342"/>
      <c r="O311" s="323"/>
      <c r="P311" s="342"/>
      <c r="Q311" s="323"/>
      <c r="R311" s="323"/>
      <c r="S311" s="323"/>
      <c r="T311" s="323"/>
      <c r="U311" s="323"/>
      <c r="V311" s="323"/>
      <c r="W311" s="323"/>
      <c r="X311" s="323"/>
      <c r="Y311" s="323"/>
      <c r="Z311" s="323"/>
      <c r="AA311" s="323"/>
      <c r="AB311" s="323"/>
    </row>
    <row r="312">
      <c r="A312" s="323"/>
      <c r="B312" s="323"/>
      <c r="C312" s="342"/>
      <c r="D312" s="342"/>
      <c r="E312" s="323"/>
      <c r="F312" s="342"/>
      <c r="G312" s="323"/>
      <c r="H312" s="342"/>
      <c r="I312" s="323"/>
      <c r="J312" s="342"/>
      <c r="K312" s="323"/>
      <c r="L312" s="342"/>
      <c r="M312" s="323"/>
      <c r="N312" s="342"/>
      <c r="O312" s="323"/>
      <c r="P312" s="342"/>
      <c r="Q312" s="323"/>
      <c r="R312" s="323"/>
      <c r="S312" s="323"/>
      <c r="T312" s="323"/>
      <c r="U312" s="323"/>
      <c r="V312" s="323"/>
      <c r="W312" s="323"/>
      <c r="X312" s="323"/>
      <c r="Y312" s="323"/>
      <c r="Z312" s="323"/>
      <c r="AA312" s="323"/>
      <c r="AB312" s="323"/>
    </row>
    <row r="313">
      <c r="A313" s="323"/>
      <c r="B313" s="323"/>
      <c r="C313" s="342"/>
      <c r="D313" s="342"/>
      <c r="E313" s="323"/>
      <c r="F313" s="342"/>
      <c r="G313" s="323"/>
      <c r="H313" s="342"/>
      <c r="I313" s="323"/>
      <c r="J313" s="342"/>
      <c r="K313" s="323"/>
      <c r="L313" s="342"/>
      <c r="M313" s="323"/>
      <c r="N313" s="342"/>
      <c r="O313" s="323"/>
      <c r="P313" s="342"/>
      <c r="Q313" s="323"/>
      <c r="R313" s="323"/>
      <c r="S313" s="323"/>
      <c r="T313" s="323"/>
      <c r="U313" s="323"/>
      <c r="V313" s="323"/>
      <c r="W313" s="323"/>
      <c r="X313" s="323"/>
      <c r="Y313" s="323"/>
      <c r="Z313" s="323"/>
      <c r="AA313" s="323"/>
      <c r="AB313" s="323"/>
    </row>
    <row r="314">
      <c r="A314" s="323"/>
      <c r="B314" s="323"/>
      <c r="C314" s="342"/>
      <c r="D314" s="342"/>
      <c r="E314" s="323"/>
      <c r="F314" s="342"/>
      <c r="G314" s="323"/>
      <c r="H314" s="342"/>
      <c r="I314" s="323"/>
      <c r="J314" s="342"/>
      <c r="K314" s="323"/>
      <c r="L314" s="342"/>
      <c r="M314" s="323"/>
      <c r="N314" s="342"/>
      <c r="O314" s="323"/>
      <c r="P314" s="342"/>
      <c r="Q314" s="323"/>
      <c r="R314" s="323"/>
      <c r="S314" s="323"/>
      <c r="T314" s="323"/>
      <c r="U314" s="323"/>
      <c r="V314" s="323"/>
      <c r="W314" s="323"/>
      <c r="X314" s="323"/>
      <c r="Y314" s="323"/>
      <c r="Z314" s="323"/>
      <c r="AA314" s="323"/>
      <c r="AB314" s="323"/>
    </row>
    <row r="315">
      <c r="A315" s="323"/>
      <c r="B315" s="323"/>
      <c r="C315" s="342"/>
      <c r="D315" s="342"/>
      <c r="E315" s="323"/>
      <c r="F315" s="342"/>
      <c r="G315" s="323"/>
      <c r="H315" s="342"/>
      <c r="I315" s="323"/>
      <c r="J315" s="342"/>
      <c r="K315" s="323"/>
      <c r="L315" s="342"/>
      <c r="M315" s="323"/>
      <c r="N315" s="342"/>
      <c r="O315" s="323"/>
      <c r="P315" s="342"/>
      <c r="Q315" s="323"/>
      <c r="R315" s="323"/>
      <c r="S315" s="323"/>
      <c r="T315" s="323"/>
      <c r="U315" s="323"/>
      <c r="V315" s="323"/>
      <c r="W315" s="323"/>
      <c r="X315" s="323"/>
      <c r="Y315" s="323"/>
      <c r="Z315" s="323"/>
      <c r="AA315" s="323"/>
      <c r="AB315" s="323"/>
    </row>
    <row r="316">
      <c r="A316" s="323"/>
      <c r="B316" s="323"/>
      <c r="C316" s="342"/>
      <c r="D316" s="342"/>
      <c r="E316" s="323"/>
      <c r="F316" s="342"/>
      <c r="G316" s="323"/>
      <c r="H316" s="342"/>
      <c r="I316" s="323"/>
      <c r="J316" s="342"/>
      <c r="K316" s="323"/>
      <c r="L316" s="342"/>
      <c r="M316" s="323"/>
      <c r="N316" s="342"/>
      <c r="O316" s="323"/>
      <c r="P316" s="342"/>
      <c r="Q316" s="323"/>
      <c r="R316" s="323"/>
      <c r="S316" s="323"/>
      <c r="T316" s="323"/>
      <c r="U316" s="323"/>
      <c r="V316" s="323"/>
      <c r="W316" s="323"/>
      <c r="X316" s="323"/>
      <c r="Y316" s="323"/>
      <c r="Z316" s="323"/>
      <c r="AA316" s="323"/>
      <c r="AB316" s="323"/>
    </row>
    <row r="317">
      <c r="A317" s="323"/>
      <c r="B317" s="323"/>
      <c r="C317" s="342"/>
      <c r="D317" s="342"/>
      <c r="E317" s="323"/>
      <c r="F317" s="342"/>
      <c r="G317" s="323"/>
      <c r="H317" s="342"/>
      <c r="I317" s="323"/>
      <c r="J317" s="342"/>
      <c r="K317" s="323"/>
      <c r="L317" s="342"/>
      <c r="M317" s="323"/>
      <c r="N317" s="342"/>
      <c r="O317" s="323"/>
      <c r="P317" s="342"/>
      <c r="Q317" s="323"/>
      <c r="R317" s="323"/>
      <c r="S317" s="323"/>
      <c r="T317" s="323"/>
      <c r="U317" s="323"/>
      <c r="V317" s="323"/>
      <c r="W317" s="323"/>
      <c r="X317" s="323"/>
      <c r="Y317" s="323"/>
      <c r="Z317" s="323"/>
      <c r="AA317" s="323"/>
      <c r="AB317" s="323"/>
    </row>
    <row r="318">
      <c r="A318" s="323"/>
      <c r="B318" s="323"/>
      <c r="C318" s="342"/>
      <c r="D318" s="342"/>
      <c r="E318" s="323"/>
      <c r="F318" s="342"/>
      <c r="G318" s="323"/>
      <c r="H318" s="342"/>
      <c r="I318" s="323"/>
      <c r="J318" s="342"/>
      <c r="K318" s="323"/>
      <c r="L318" s="342"/>
      <c r="M318" s="323"/>
      <c r="N318" s="342"/>
      <c r="O318" s="323"/>
      <c r="P318" s="342"/>
      <c r="Q318" s="323"/>
      <c r="R318" s="323"/>
      <c r="S318" s="323"/>
      <c r="T318" s="323"/>
      <c r="U318" s="323"/>
      <c r="V318" s="323"/>
      <c r="W318" s="323"/>
      <c r="X318" s="323"/>
      <c r="Y318" s="323"/>
      <c r="Z318" s="323"/>
      <c r="AA318" s="323"/>
      <c r="AB318" s="323"/>
    </row>
    <row r="319">
      <c r="A319" s="323"/>
      <c r="B319" s="323"/>
      <c r="C319" s="342"/>
      <c r="D319" s="342"/>
      <c r="E319" s="323"/>
      <c r="F319" s="342"/>
      <c r="G319" s="323"/>
      <c r="H319" s="342"/>
      <c r="I319" s="323"/>
      <c r="J319" s="342"/>
      <c r="K319" s="323"/>
      <c r="L319" s="342"/>
      <c r="M319" s="323"/>
      <c r="N319" s="342"/>
      <c r="O319" s="323"/>
      <c r="P319" s="342"/>
      <c r="Q319" s="323"/>
      <c r="R319" s="323"/>
      <c r="S319" s="323"/>
      <c r="T319" s="323"/>
      <c r="U319" s="323"/>
      <c r="V319" s="323"/>
      <c r="W319" s="323"/>
      <c r="X319" s="323"/>
      <c r="Y319" s="323"/>
      <c r="Z319" s="323"/>
      <c r="AA319" s="323"/>
      <c r="AB319" s="323"/>
    </row>
    <row r="320">
      <c r="A320" s="323"/>
      <c r="B320" s="323"/>
      <c r="C320" s="342"/>
      <c r="D320" s="342"/>
      <c r="E320" s="323"/>
      <c r="F320" s="342"/>
      <c r="G320" s="323"/>
      <c r="H320" s="342"/>
      <c r="I320" s="323"/>
      <c r="J320" s="342"/>
      <c r="K320" s="323"/>
      <c r="L320" s="342"/>
      <c r="M320" s="323"/>
      <c r="N320" s="342"/>
      <c r="O320" s="323"/>
      <c r="P320" s="342"/>
      <c r="Q320" s="323"/>
      <c r="R320" s="323"/>
      <c r="S320" s="323"/>
      <c r="T320" s="323"/>
      <c r="U320" s="323"/>
      <c r="V320" s="323"/>
      <c r="W320" s="323"/>
      <c r="X320" s="323"/>
      <c r="Y320" s="323"/>
      <c r="Z320" s="323"/>
      <c r="AA320" s="323"/>
      <c r="AB320" s="323"/>
    </row>
    <row r="321">
      <c r="A321" s="323"/>
      <c r="B321" s="323"/>
      <c r="C321" s="342"/>
      <c r="D321" s="342"/>
      <c r="E321" s="323"/>
      <c r="F321" s="342"/>
      <c r="G321" s="323"/>
      <c r="H321" s="342"/>
      <c r="I321" s="323"/>
      <c r="J321" s="342"/>
      <c r="K321" s="323"/>
      <c r="L321" s="342"/>
      <c r="M321" s="323"/>
      <c r="N321" s="342"/>
      <c r="O321" s="323"/>
      <c r="P321" s="342"/>
      <c r="Q321" s="323"/>
      <c r="R321" s="323"/>
      <c r="S321" s="323"/>
      <c r="T321" s="323"/>
      <c r="U321" s="323"/>
      <c r="V321" s="323"/>
      <c r="W321" s="323"/>
      <c r="X321" s="323"/>
      <c r="Y321" s="323"/>
      <c r="Z321" s="323"/>
      <c r="AA321" s="323"/>
      <c r="AB321" s="323"/>
    </row>
    <row r="322">
      <c r="A322" s="323"/>
      <c r="B322" s="323"/>
      <c r="C322" s="342"/>
      <c r="D322" s="342"/>
      <c r="E322" s="323"/>
      <c r="F322" s="342"/>
      <c r="G322" s="323"/>
      <c r="H322" s="342"/>
      <c r="I322" s="323"/>
      <c r="J322" s="342"/>
      <c r="K322" s="323"/>
      <c r="L322" s="342"/>
      <c r="M322" s="323"/>
      <c r="N322" s="342"/>
      <c r="O322" s="323"/>
      <c r="P322" s="342"/>
      <c r="Q322" s="323"/>
      <c r="R322" s="323"/>
      <c r="S322" s="323"/>
      <c r="T322" s="323"/>
      <c r="U322" s="323"/>
      <c r="V322" s="323"/>
      <c r="W322" s="323"/>
      <c r="X322" s="323"/>
      <c r="Y322" s="323"/>
      <c r="Z322" s="323"/>
      <c r="AA322" s="323"/>
      <c r="AB322" s="323"/>
    </row>
    <row r="323">
      <c r="A323" s="323"/>
      <c r="B323" s="323"/>
      <c r="C323" s="342"/>
      <c r="D323" s="342"/>
      <c r="E323" s="323"/>
      <c r="F323" s="342"/>
      <c r="G323" s="323"/>
      <c r="H323" s="342"/>
      <c r="I323" s="323"/>
      <c r="J323" s="342"/>
      <c r="K323" s="323"/>
      <c r="L323" s="342"/>
      <c r="M323" s="323"/>
      <c r="N323" s="342"/>
      <c r="O323" s="323"/>
      <c r="P323" s="342"/>
      <c r="Q323" s="323"/>
      <c r="R323" s="323"/>
      <c r="S323" s="323"/>
      <c r="T323" s="323"/>
      <c r="U323" s="323"/>
      <c r="V323" s="323"/>
      <c r="W323" s="323"/>
      <c r="X323" s="323"/>
      <c r="Y323" s="323"/>
      <c r="Z323" s="323"/>
      <c r="AA323" s="323"/>
      <c r="AB323" s="323"/>
    </row>
    <row r="324">
      <c r="A324" s="323"/>
      <c r="B324" s="323"/>
      <c r="C324" s="342"/>
      <c r="D324" s="342"/>
      <c r="E324" s="323"/>
      <c r="F324" s="342"/>
      <c r="G324" s="323"/>
      <c r="H324" s="342"/>
      <c r="I324" s="323"/>
      <c r="J324" s="342"/>
      <c r="K324" s="323"/>
      <c r="L324" s="342"/>
      <c r="M324" s="323"/>
      <c r="N324" s="342"/>
      <c r="O324" s="323"/>
      <c r="P324" s="342"/>
      <c r="Q324" s="323"/>
      <c r="R324" s="323"/>
      <c r="S324" s="323"/>
      <c r="T324" s="323"/>
      <c r="U324" s="323"/>
      <c r="V324" s="323"/>
      <c r="W324" s="323"/>
      <c r="X324" s="323"/>
      <c r="Y324" s="323"/>
      <c r="Z324" s="323"/>
      <c r="AA324" s="323"/>
      <c r="AB324" s="323"/>
    </row>
    <row r="325">
      <c r="A325" s="323"/>
      <c r="B325" s="323"/>
      <c r="C325" s="342"/>
      <c r="D325" s="342"/>
      <c r="E325" s="323"/>
      <c r="F325" s="342"/>
      <c r="G325" s="323"/>
      <c r="H325" s="342"/>
      <c r="I325" s="323"/>
      <c r="J325" s="342"/>
      <c r="K325" s="323"/>
      <c r="L325" s="342"/>
      <c r="M325" s="323"/>
      <c r="N325" s="342"/>
      <c r="O325" s="323"/>
      <c r="P325" s="342"/>
      <c r="Q325" s="323"/>
      <c r="R325" s="323"/>
      <c r="S325" s="323"/>
      <c r="T325" s="323"/>
      <c r="U325" s="323"/>
      <c r="V325" s="323"/>
      <c r="W325" s="323"/>
      <c r="X325" s="323"/>
      <c r="Y325" s="323"/>
      <c r="Z325" s="323"/>
      <c r="AA325" s="323"/>
      <c r="AB325" s="323"/>
    </row>
    <row r="326">
      <c r="A326" s="323"/>
      <c r="B326" s="323"/>
      <c r="C326" s="342"/>
      <c r="D326" s="342"/>
      <c r="E326" s="323"/>
      <c r="F326" s="342"/>
      <c r="G326" s="323"/>
      <c r="H326" s="342"/>
      <c r="I326" s="323"/>
      <c r="J326" s="342"/>
      <c r="K326" s="323"/>
      <c r="L326" s="342"/>
      <c r="M326" s="323"/>
      <c r="N326" s="342"/>
      <c r="O326" s="323"/>
      <c r="P326" s="342"/>
      <c r="Q326" s="323"/>
      <c r="R326" s="323"/>
      <c r="S326" s="323"/>
      <c r="T326" s="323"/>
      <c r="U326" s="323"/>
      <c r="V326" s="323"/>
      <c r="W326" s="323"/>
      <c r="X326" s="323"/>
      <c r="Y326" s="323"/>
      <c r="Z326" s="323"/>
      <c r="AA326" s="323"/>
      <c r="AB326" s="323"/>
    </row>
    <row r="327">
      <c r="A327" s="323"/>
      <c r="B327" s="323"/>
      <c r="C327" s="342"/>
      <c r="D327" s="342"/>
      <c r="E327" s="323"/>
      <c r="F327" s="342"/>
      <c r="G327" s="323"/>
      <c r="H327" s="342"/>
      <c r="I327" s="323"/>
      <c r="J327" s="342"/>
      <c r="K327" s="323"/>
      <c r="L327" s="342"/>
      <c r="M327" s="323"/>
      <c r="N327" s="342"/>
      <c r="O327" s="323"/>
      <c r="P327" s="342"/>
      <c r="Q327" s="323"/>
      <c r="R327" s="323"/>
      <c r="S327" s="323"/>
      <c r="T327" s="323"/>
      <c r="U327" s="323"/>
      <c r="V327" s="323"/>
      <c r="W327" s="323"/>
      <c r="X327" s="323"/>
      <c r="Y327" s="323"/>
      <c r="Z327" s="323"/>
      <c r="AA327" s="323"/>
      <c r="AB327" s="323"/>
    </row>
    <row r="328">
      <c r="A328" s="323"/>
      <c r="B328" s="323"/>
      <c r="C328" s="342"/>
      <c r="D328" s="342"/>
      <c r="E328" s="323"/>
      <c r="F328" s="342"/>
      <c r="G328" s="323"/>
      <c r="H328" s="342"/>
      <c r="I328" s="323"/>
      <c r="J328" s="342"/>
      <c r="K328" s="323"/>
      <c r="L328" s="342"/>
      <c r="M328" s="323"/>
      <c r="N328" s="342"/>
      <c r="O328" s="323"/>
      <c r="P328" s="342"/>
      <c r="Q328" s="323"/>
      <c r="R328" s="323"/>
      <c r="S328" s="323"/>
      <c r="T328" s="323"/>
      <c r="U328" s="323"/>
      <c r="V328" s="323"/>
      <c r="W328" s="323"/>
      <c r="X328" s="323"/>
      <c r="Y328" s="323"/>
      <c r="Z328" s="323"/>
      <c r="AA328" s="323"/>
      <c r="AB328" s="323"/>
    </row>
    <row r="329">
      <c r="A329" s="323"/>
      <c r="B329" s="323"/>
      <c r="C329" s="342"/>
      <c r="D329" s="342"/>
      <c r="E329" s="323"/>
      <c r="F329" s="342"/>
      <c r="G329" s="323"/>
      <c r="H329" s="342"/>
      <c r="I329" s="323"/>
      <c r="J329" s="342"/>
      <c r="K329" s="323"/>
      <c r="L329" s="342"/>
      <c r="M329" s="323"/>
      <c r="N329" s="342"/>
      <c r="O329" s="323"/>
      <c r="P329" s="342"/>
      <c r="Q329" s="323"/>
      <c r="R329" s="323"/>
      <c r="S329" s="323"/>
      <c r="T329" s="323"/>
      <c r="U329" s="323"/>
      <c r="V329" s="323"/>
      <c r="W329" s="323"/>
      <c r="X329" s="323"/>
      <c r="Y329" s="323"/>
      <c r="Z329" s="323"/>
      <c r="AA329" s="323"/>
      <c r="AB329" s="323"/>
    </row>
    <row r="330">
      <c r="A330" s="323"/>
      <c r="B330" s="323"/>
      <c r="C330" s="342"/>
      <c r="D330" s="342"/>
      <c r="E330" s="323"/>
      <c r="F330" s="342"/>
      <c r="G330" s="323"/>
      <c r="H330" s="342"/>
      <c r="I330" s="323"/>
      <c r="J330" s="342"/>
      <c r="K330" s="323"/>
      <c r="L330" s="342"/>
      <c r="M330" s="323"/>
      <c r="N330" s="342"/>
      <c r="O330" s="323"/>
      <c r="P330" s="342"/>
      <c r="Q330" s="323"/>
      <c r="R330" s="323"/>
      <c r="S330" s="323"/>
      <c r="T330" s="323"/>
      <c r="U330" s="323"/>
      <c r="V330" s="323"/>
      <c r="W330" s="323"/>
      <c r="X330" s="323"/>
      <c r="Y330" s="323"/>
      <c r="Z330" s="323"/>
      <c r="AA330" s="323"/>
      <c r="AB330" s="323"/>
    </row>
    <row r="331">
      <c r="A331" s="323"/>
      <c r="B331" s="323"/>
      <c r="C331" s="342"/>
      <c r="D331" s="342"/>
      <c r="E331" s="323"/>
      <c r="F331" s="342"/>
      <c r="G331" s="323"/>
      <c r="H331" s="342"/>
      <c r="I331" s="323"/>
      <c r="J331" s="342"/>
      <c r="K331" s="323"/>
      <c r="L331" s="342"/>
      <c r="M331" s="323"/>
      <c r="N331" s="342"/>
      <c r="O331" s="323"/>
      <c r="P331" s="342"/>
      <c r="Q331" s="323"/>
      <c r="R331" s="323"/>
      <c r="S331" s="323"/>
      <c r="T331" s="323"/>
      <c r="U331" s="323"/>
      <c r="V331" s="323"/>
      <c r="W331" s="323"/>
      <c r="X331" s="323"/>
      <c r="Y331" s="323"/>
      <c r="Z331" s="323"/>
      <c r="AA331" s="323"/>
      <c r="AB331" s="323"/>
    </row>
    <row r="332">
      <c r="A332" s="323"/>
      <c r="B332" s="323"/>
      <c r="C332" s="342"/>
      <c r="D332" s="342"/>
      <c r="E332" s="323"/>
      <c r="F332" s="342"/>
      <c r="G332" s="323"/>
      <c r="H332" s="342"/>
      <c r="I332" s="323"/>
      <c r="J332" s="342"/>
      <c r="K332" s="323"/>
      <c r="L332" s="342"/>
      <c r="M332" s="323"/>
      <c r="N332" s="342"/>
      <c r="O332" s="323"/>
      <c r="P332" s="342"/>
      <c r="Q332" s="323"/>
      <c r="R332" s="323"/>
      <c r="S332" s="323"/>
      <c r="T332" s="323"/>
      <c r="U332" s="323"/>
      <c r="V332" s="323"/>
      <c r="W332" s="323"/>
      <c r="X332" s="323"/>
      <c r="Y332" s="323"/>
      <c r="Z332" s="323"/>
      <c r="AA332" s="323"/>
      <c r="AB332" s="323"/>
    </row>
    <row r="333">
      <c r="A333" s="323"/>
      <c r="B333" s="323"/>
      <c r="C333" s="342"/>
      <c r="D333" s="342"/>
      <c r="E333" s="323"/>
      <c r="F333" s="342"/>
      <c r="G333" s="323"/>
      <c r="H333" s="342"/>
      <c r="I333" s="323"/>
      <c r="J333" s="342"/>
      <c r="K333" s="323"/>
      <c r="L333" s="342"/>
      <c r="M333" s="323"/>
      <c r="N333" s="342"/>
      <c r="O333" s="323"/>
      <c r="P333" s="342"/>
      <c r="Q333" s="323"/>
      <c r="R333" s="323"/>
      <c r="S333" s="323"/>
      <c r="T333" s="323"/>
      <c r="U333" s="323"/>
      <c r="V333" s="323"/>
      <c r="W333" s="323"/>
      <c r="X333" s="323"/>
      <c r="Y333" s="323"/>
      <c r="Z333" s="323"/>
      <c r="AA333" s="323"/>
      <c r="AB333" s="323"/>
    </row>
    <row r="334">
      <c r="A334" s="323"/>
      <c r="B334" s="323"/>
      <c r="C334" s="342"/>
      <c r="D334" s="342"/>
      <c r="E334" s="323"/>
      <c r="F334" s="342"/>
      <c r="G334" s="323"/>
      <c r="H334" s="342"/>
      <c r="I334" s="323"/>
      <c r="J334" s="342"/>
      <c r="K334" s="323"/>
      <c r="L334" s="342"/>
      <c r="M334" s="323"/>
      <c r="N334" s="342"/>
      <c r="O334" s="323"/>
      <c r="P334" s="342"/>
      <c r="Q334" s="323"/>
      <c r="R334" s="323"/>
      <c r="S334" s="323"/>
      <c r="T334" s="323"/>
      <c r="U334" s="323"/>
      <c r="V334" s="323"/>
      <c r="W334" s="323"/>
      <c r="X334" s="323"/>
      <c r="Y334" s="323"/>
      <c r="Z334" s="323"/>
      <c r="AA334" s="323"/>
      <c r="AB334" s="323"/>
    </row>
    <row r="335">
      <c r="A335" s="323"/>
      <c r="B335" s="323"/>
      <c r="C335" s="342"/>
      <c r="D335" s="342"/>
      <c r="E335" s="323"/>
      <c r="F335" s="342"/>
      <c r="G335" s="323"/>
      <c r="H335" s="342"/>
      <c r="I335" s="323"/>
      <c r="J335" s="342"/>
      <c r="K335" s="323"/>
      <c r="L335" s="342"/>
      <c r="M335" s="323"/>
      <c r="N335" s="342"/>
      <c r="O335" s="323"/>
      <c r="P335" s="342"/>
      <c r="Q335" s="323"/>
      <c r="R335" s="323"/>
      <c r="S335" s="323"/>
      <c r="T335" s="323"/>
      <c r="U335" s="323"/>
      <c r="V335" s="323"/>
      <c r="W335" s="323"/>
      <c r="X335" s="323"/>
      <c r="Y335" s="323"/>
      <c r="Z335" s="323"/>
      <c r="AA335" s="323"/>
      <c r="AB335" s="323"/>
    </row>
    <row r="336">
      <c r="A336" s="323"/>
      <c r="B336" s="323"/>
      <c r="C336" s="342"/>
      <c r="D336" s="342"/>
      <c r="E336" s="323"/>
      <c r="F336" s="342"/>
      <c r="G336" s="323"/>
      <c r="H336" s="342"/>
      <c r="I336" s="323"/>
      <c r="J336" s="342"/>
      <c r="K336" s="323"/>
      <c r="L336" s="342"/>
      <c r="M336" s="323"/>
      <c r="N336" s="342"/>
      <c r="O336" s="323"/>
      <c r="P336" s="342"/>
      <c r="Q336" s="323"/>
      <c r="R336" s="323"/>
      <c r="S336" s="323"/>
      <c r="T336" s="323"/>
      <c r="U336" s="323"/>
      <c r="V336" s="323"/>
      <c r="W336" s="323"/>
      <c r="X336" s="323"/>
      <c r="Y336" s="323"/>
      <c r="Z336" s="323"/>
      <c r="AA336" s="323"/>
      <c r="AB336" s="323"/>
    </row>
    <row r="337">
      <c r="A337" s="323"/>
      <c r="B337" s="323"/>
      <c r="C337" s="342"/>
      <c r="D337" s="342"/>
      <c r="E337" s="323"/>
      <c r="F337" s="342"/>
      <c r="G337" s="323"/>
      <c r="H337" s="342"/>
      <c r="I337" s="323"/>
      <c r="J337" s="342"/>
      <c r="K337" s="323"/>
      <c r="L337" s="342"/>
      <c r="M337" s="323"/>
      <c r="N337" s="342"/>
      <c r="O337" s="323"/>
      <c r="P337" s="342"/>
      <c r="Q337" s="323"/>
      <c r="R337" s="323"/>
      <c r="S337" s="323"/>
      <c r="T337" s="323"/>
      <c r="U337" s="323"/>
      <c r="V337" s="323"/>
      <c r="W337" s="323"/>
      <c r="X337" s="323"/>
      <c r="Y337" s="323"/>
      <c r="Z337" s="323"/>
      <c r="AA337" s="323"/>
      <c r="AB337" s="323"/>
    </row>
    <row r="338">
      <c r="A338" s="323"/>
      <c r="B338" s="323"/>
      <c r="C338" s="342"/>
      <c r="D338" s="342"/>
      <c r="E338" s="323"/>
      <c r="F338" s="342"/>
      <c r="G338" s="323"/>
      <c r="H338" s="342"/>
      <c r="I338" s="323"/>
      <c r="J338" s="342"/>
      <c r="K338" s="323"/>
      <c r="L338" s="342"/>
      <c r="M338" s="323"/>
      <c r="N338" s="342"/>
      <c r="O338" s="323"/>
      <c r="P338" s="342"/>
      <c r="Q338" s="323"/>
      <c r="R338" s="323"/>
      <c r="S338" s="323"/>
      <c r="T338" s="323"/>
      <c r="U338" s="323"/>
      <c r="V338" s="323"/>
      <c r="W338" s="323"/>
      <c r="X338" s="323"/>
      <c r="Y338" s="323"/>
      <c r="Z338" s="323"/>
      <c r="AA338" s="323"/>
      <c r="AB338" s="323"/>
    </row>
    <row r="339">
      <c r="A339" s="323"/>
      <c r="B339" s="323"/>
      <c r="C339" s="342"/>
      <c r="D339" s="342"/>
      <c r="E339" s="323"/>
      <c r="F339" s="342"/>
      <c r="G339" s="323"/>
      <c r="H339" s="342"/>
      <c r="I339" s="323"/>
      <c r="J339" s="342"/>
      <c r="K339" s="323"/>
      <c r="L339" s="342"/>
      <c r="M339" s="323"/>
      <c r="N339" s="342"/>
      <c r="O339" s="323"/>
      <c r="P339" s="342"/>
      <c r="Q339" s="323"/>
      <c r="R339" s="323"/>
      <c r="S339" s="323"/>
      <c r="T339" s="323"/>
      <c r="U339" s="323"/>
      <c r="V339" s="323"/>
      <c r="W339" s="323"/>
      <c r="X339" s="323"/>
      <c r="Y339" s="323"/>
      <c r="Z339" s="323"/>
      <c r="AA339" s="323"/>
      <c r="AB339" s="323"/>
    </row>
    <row r="340">
      <c r="A340" s="323"/>
      <c r="B340" s="323"/>
      <c r="C340" s="342"/>
      <c r="D340" s="342"/>
      <c r="E340" s="323"/>
      <c r="F340" s="342"/>
      <c r="G340" s="323"/>
      <c r="H340" s="342"/>
      <c r="I340" s="323"/>
      <c r="J340" s="342"/>
      <c r="K340" s="323"/>
      <c r="L340" s="342"/>
      <c r="M340" s="323"/>
      <c r="N340" s="342"/>
      <c r="O340" s="323"/>
      <c r="P340" s="342"/>
      <c r="Q340" s="323"/>
      <c r="R340" s="323"/>
      <c r="S340" s="323"/>
      <c r="T340" s="323"/>
      <c r="U340" s="323"/>
      <c r="V340" s="323"/>
      <c r="W340" s="323"/>
      <c r="X340" s="323"/>
      <c r="Y340" s="323"/>
      <c r="Z340" s="323"/>
      <c r="AA340" s="323"/>
      <c r="AB340" s="323"/>
    </row>
    <row r="341">
      <c r="A341" s="323"/>
      <c r="B341" s="323"/>
      <c r="C341" s="342"/>
      <c r="D341" s="342"/>
      <c r="E341" s="323"/>
      <c r="F341" s="342"/>
      <c r="G341" s="323"/>
      <c r="H341" s="342"/>
      <c r="I341" s="323"/>
      <c r="J341" s="342"/>
      <c r="K341" s="323"/>
      <c r="L341" s="342"/>
      <c r="M341" s="323"/>
      <c r="N341" s="342"/>
      <c r="O341" s="323"/>
      <c r="P341" s="342"/>
      <c r="Q341" s="323"/>
      <c r="R341" s="323"/>
      <c r="S341" s="323"/>
      <c r="T341" s="323"/>
      <c r="U341" s="323"/>
      <c r="V341" s="323"/>
      <c r="W341" s="323"/>
      <c r="X341" s="323"/>
      <c r="Y341" s="323"/>
      <c r="Z341" s="323"/>
      <c r="AA341" s="323"/>
      <c r="AB341" s="323"/>
    </row>
    <row r="342">
      <c r="A342" s="323"/>
      <c r="B342" s="323"/>
      <c r="C342" s="342"/>
      <c r="D342" s="342"/>
      <c r="E342" s="323"/>
      <c r="F342" s="342"/>
      <c r="G342" s="323"/>
      <c r="H342" s="342"/>
      <c r="I342" s="323"/>
      <c r="J342" s="342"/>
      <c r="K342" s="323"/>
      <c r="L342" s="342"/>
      <c r="M342" s="323"/>
      <c r="N342" s="342"/>
      <c r="O342" s="323"/>
      <c r="P342" s="342"/>
      <c r="Q342" s="323"/>
      <c r="R342" s="323"/>
      <c r="S342" s="323"/>
      <c r="T342" s="323"/>
      <c r="U342" s="323"/>
      <c r="V342" s="323"/>
      <c r="W342" s="323"/>
      <c r="X342" s="323"/>
      <c r="Y342" s="323"/>
      <c r="Z342" s="323"/>
      <c r="AA342" s="323"/>
      <c r="AB342" s="323"/>
    </row>
    <row r="343">
      <c r="A343" s="323"/>
      <c r="B343" s="323"/>
      <c r="C343" s="342"/>
      <c r="D343" s="342"/>
      <c r="E343" s="323"/>
      <c r="F343" s="342"/>
      <c r="G343" s="323"/>
      <c r="H343" s="342"/>
      <c r="I343" s="323"/>
      <c r="J343" s="342"/>
      <c r="K343" s="323"/>
      <c r="L343" s="342"/>
      <c r="M343" s="323"/>
      <c r="N343" s="342"/>
      <c r="O343" s="323"/>
      <c r="P343" s="342"/>
      <c r="Q343" s="323"/>
      <c r="R343" s="323"/>
      <c r="S343" s="323"/>
      <c r="T343" s="323"/>
      <c r="U343" s="323"/>
      <c r="V343" s="323"/>
      <c r="W343" s="323"/>
      <c r="X343" s="323"/>
      <c r="Y343" s="323"/>
      <c r="Z343" s="323"/>
      <c r="AA343" s="323"/>
      <c r="AB343" s="323"/>
    </row>
    <row r="344">
      <c r="A344" s="323"/>
      <c r="B344" s="323"/>
      <c r="C344" s="342"/>
      <c r="D344" s="342"/>
      <c r="E344" s="323"/>
      <c r="F344" s="342"/>
      <c r="G344" s="323"/>
      <c r="H344" s="342"/>
      <c r="I344" s="323"/>
      <c r="J344" s="342"/>
      <c r="K344" s="323"/>
      <c r="L344" s="342"/>
      <c r="M344" s="323"/>
      <c r="N344" s="342"/>
      <c r="O344" s="323"/>
      <c r="P344" s="342"/>
      <c r="Q344" s="323"/>
      <c r="R344" s="323"/>
      <c r="S344" s="323"/>
      <c r="T344" s="323"/>
      <c r="U344" s="323"/>
      <c r="V344" s="323"/>
      <c r="W344" s="323"/>
      <c r="X344" s="323"/>
      <c r="Y344" s="323"/>
      <c r="Z344" s="323"/>
      <c r="AA344" s="323"/>
      <c r="AB344" s="323"/>
    </row>
    <row r="345">
      <c r="A345" s="323"/>
      <c r="B345" s="323"/>
      <c r="C345" s="342"/>
      <c r="D345" s="342"/>
      <c r="E345" s="323"/>
      <c r="F345" s="342"/>
      <c r="G345" s="323"/>
      <c r="H345" s="342"/>
      <c r="I345" s="323"/>
      <c r="J345" s="342"/>
      <c r="K345" s="323"/>
      <c r="L345" s="342"/>
      <c r="M345" s="323"/>
      <c r="N345" s="342"/>
      <c r="O345" s="323"/>
      <c r="P345" s="342"/>
      <c r="Q345" s="323"/>
      <c r="R345" s="323"/>
      <c r="S345" s="323"/>
      <c r="T345" s="323"/>
      <c r="U345" s="323"/>
      <c r="V345" s="323"/>
      <c r="W345" s="323"/>
      <c r="X345" s="323"/>
      <c r="Y345" s="323"/>
      <c r="Z345" s="323"/>
      <c r="AA345" s="323"/>
      <c r="AB345" s="323"/>
    </row>
    <row r="346">
      <c r="A346" s="323"/>
      <c r="B346" s="323"/>
      <c r="C346" s="342"/>
      <c r="D346" s="342"/>
      <c r="E346" s="323"/>
      <c r="F346" s="342"/>
      <c r="G346" s="323"/>
      <c r="H346" s="342"/>
      <c r="I346" s="323"/>
      <c r="J346" s="342"/>
      <c r="K346" s="323"/>
      <c r="L346" s="342"/>
      <c r="M346" s="323"/>
      <c r="N346" s="342"/>
      <c r="O346" s="323"/>
      <c r="P346" s="342"/>
      <c r="Q346" s="323"/>
      <c r="R346" s="323"/>
      <c r="S346" s="323"/>
      <c r="T346" s="323"/>
      <c r="U346" s="323"/>
      <c r="V346" s="323"/>
      <c r="W346" s="323"/>
      <c r="X346" s="323"/>
      <c r="Y346" s="323"/>
      <c r="Z346" s="323"/>
      <c r="AA346" s="323"/>
      <c r="AB346" s="323"/>
    </row>
    <row r="347">
      <c r="A347" s="323"/>
      <c r="B347" s="323"/>
      <c r="C347" s="342"/>
      <c r="D347" s="342"/>
      <c r="E347" s="323"/>
      <c r="F347" s="342"/>
      <c r="G347" s="323"/>
      <c r="H347" s="342"/>
      <c r="I347" s="323"/>
      <c r="J347" s="342"/>
      <c r="K347" s="323"/>
      <c r="L347" s="342"/>
      <c r="M347" s="323"/>
      <c r="N347" s="342"/>
      <c r="O347" s="323"/>
      <c r="P347" s="342"/>
      <c r="Q347" s="323"/>
      <c r="R347" s="323"/>
      <c r="S347" s="323"/>
      <c r="T347" s="323"/>
      <c r="U347" s="323"/>
      <c r="V347" s="323"/>
      <c r="W347" s="323"/>
      <c r="X347" s="323"/>
      <c r="Y347" s="323"/>
      <c r="Z347" s="323"/>
      <c r="AA347" s="323"/>
      <c r="AB347" s="323"/>
    </row>
    <row r="348">
      <c r="A348" s="323"/>
      <c r="B348" s="323"/>
      <c r="C348" s="342"/>
      <c r="D348" s="342"/>
      <c r="E348" s="323"/>
      <c r="F348" s="342"/>
      <c r="G348" s="323"/>
      <c r="H348" s="342"/>
      <c r="I348" s="323"/>
      <c r="J348" s="342"/>
      <c r="K348" s="323"/>
      <c r="L348" s="342"/>
      <c r="M348" s="323"/>
      <c r="N348" s="342"/>
      <c r="O348" s="323"/>
      <c r="P348" s="342"/>
      <c r="Q348" s="323"/>
      <c r="R348" s="323"/>
      <c r="S348" s="323"/>
      <c r="T348" s="323"/>
      <c r="U348" s="323"/>
      <c r="V348" s="323"/>
      <c r="W348" s="323"/>
      <c r="X348" s="323"/>
      <c r="Y348" s="323"/>
      <c r="Z348" s="323"/>
      <c r="AA348" s="323"/>
      <c r="AB348" s="323"/>
    </row>
    <row r="349">
      <c r="A349" s="323"/>
      <c r="B349" s="323"/>
      <c r="C349" s="342"/>
      <c r="D349" s="342"/>
      <c r="E349" s="323"/>
      <c r="F349" s="342"/>
      <c r="G349" s="323"/>
      <c r="H349" s="342"/>
      <c r="I349" s="323"/>
      <c r="J349" s="342"/>
      <c r="K349" s="323"/>
      <c r="L349" s="342"/>
      <c r="M349" s="323"/>
      <c r="N349" s="342"/>
      <c r="O349" s="323"/>
      <c r="P349" s="342"/>
      <c r="Q349" s="323"/>
      <c r="R349" s="323"/>
      <c r="S349" s="323"/>
      <c r="T349" s="323"/>
      <c r="U349" s="323"/>
      <c r="V349" s="323"/>
      <c r="W349" s="323"/>
      <c r="X349" s="323"/>
      <c r="Y349" s="323"/>
      <c r="Z349" s="323"/>
      <c r="AA349" s="323"/>
      <c r="AB349" s="323"/>
    </row>
    <row r="350">
      <c r="A350" s="323"/>
      <c r="B350" s="323"/>
      <c r="C350" s="342"/>
      <c r="D350" s="342"/>
      <c r="E350" s="323"/>
      <c r="F350" s="342"/>
      <c r="G350" s="323"/>
      <c r="H350" s="342"/>
      <c r="I350" s="323"/>
      <c r="J350" s="342"/>
      <c r="K350" s="323"/>
      <c r="L350" s="342"/>
      <c r="M350" s="323"/>
      <c r="N350" s="342"/>
      <c r="O350" s="323"/>
      <c r="P350" s="342"/>
      <c r="Q350" s="323"/>
      <c r="R350" s="323"/>
      <c r="S350" s="323"/>
      <c r="T350" s="323"/>
      <c r="U350" s="323"/>
      <c r="V350" s="323"/>
      <c r="W350" s="323"/>
      <c r="X350" s="323"/>
      <c r="Y350" s="323"/>
      <c r="Z350" s="323"/>
      <c r="AA350" s="323"/>
      <c r="AB350" s="323"/>
    </row>
    <row r="351">
      <c r="A351" s="323"/>
      <c r="B351" s="323"/>
      <c r="C351" s="342"/>
      <c r="D351" s="342"/>
      <c r="E351" s="323"/>
      <c r="F351" s="342"/>
      <c r="G351" s="323"/>
      <c r="H351" s="342"/>
      <c r="I351" s="323"/>
      <c r="J351" s="342"/>
      <c r="K351" s="323"/>
      <c r="L351" s="342"/>
      <c r="M351" s="323"/>
      <c r="N351" s="342"/>
      <c r="O351" s="323"/>
      <c r="P351" s="342"/>
      <c r="Q351" s="323"/>
      <c r="R351" s="323"/>
      <c r="S351" s="323"/>
      <c r="T351" s="323"/>
      <c r="U351" s="323"/>
      <c r="V351" s="323"/>
      <c r="W351" s="323"/>
      <c r="X351" s="323"/>
      <c r="Y351" s="323"/>
      <c r="Z351" s="323"/>
      <c r="AA351" s="323"/>
      <c r="AB351" s="323"/>
    </row>
    <row r="352">
      <c r="A352" s="323"/>
      <c r="B352" s="323"/>
      <c r="C352" s="342"/>
      <c r="D352" s="342"/>
      <c r="E352" s="323"/>
      <c r="F352" s="342"/>
      <c r="G352" s="323"/>
      <c r="H352" s="342"/>
      <c r="I352" s="323"/>
      <c r="J352" s="342"/>
      <c r="K352" s="323"/>
      <c r="L352" s="342"/>
      <c r="M352" s="323"/>
      <c r="N352" s="342"/>
      <c r="O352" s="323"/>
      <c r="P352" s="342"/>
      <c r="Q352" s="323"/>
      <c r="R352" s="323"/>
      <c r="S352" s="323"/>
      <c r="T352" s="323"/>
      <c r="U352" s="323"/>
      <c r="V352" s="323"/>
      <c r="W352" s="323"/>
      <c r="X352" s="323"/>
      <c r="Y352" s="323"/>
      <c r="Z352" s="323"/>
      <c r="AA352" s="323"/>
      <c r="AB352" s="323"/>
    </row>
    <row r="353">
      <c r="A353" s="323"/>
      <c r="B353" s="323"/>
      <c r="C353" s="342"/>
      <c r="D353" s="342"/>
      <c r="E353" s="323"/>
      <c r="F353" s="342"/>
      <c r="G353" s="323"/>
      <c r="H353" s="342"/>
      <c r="I353" s="323"/>
      <c r="J353" s="342"/>
      <c r="K353" s="323"/>
      <c r="L353" s="342"/>
      <c r="M353" s="323"/>
      <c r="N353" s="342"/>
      <c r="O353" s="323"/>
      <c r="P353" s="342"/>
      <c r="Q353" s="323"/>
      <c r="R353" s="323"/>
      <c r="S353" s="323"/>
      <c r="T353" s="323"/>
      <c r="U353" s="323"/>
      <c r="V353" s="323"/>
      <c r="W353" s="323"/>
      <c r="X353" s="323"/>
      <c r="Y353" s="323"/>
      <c r="Z353" s="323"/>
      <c r="AA353" s="323"/>
      <c r="AB353" s="323"/>
    </row>
    <row r="354">
      <c r="A354" s="323"/>
      <c r="B354" s="323"/>
      <c r="C354" s="342"/>
      <c r="D354" s="342"/>
      <c r="E354" s="323"/>
      <c r="F354" s="342"/>
      <c r="G354" s="323"/>
      <c r="H354" s="342"/>
      <c r="I354" s="323"/>
      <c r="J354" s="342"/>
      <c r="K354" s="323"/>
      <c r="L354" s="342"/>
      <c r="M354" s="323"/>
      <c r="N354" s="342"/>
      <c r="O354" s="323"/>
      <c r="P354" s="342"/>
      <c r="Q354" s="323"/>
      <c r="R354" s="323"/>
      <c r="S354" s="323"/>
      <c r="T354" s="323"/>
      <c r="U354" s="323"/>
      <c r="V354" s="323"/>
      <c r="W354" s="323"/>
      <c r="X354" s="323"/>
      <c r="Y354" s="323"/>
      <c r="Z354" s="323"/>
      <c r="AA354" s="323"/>
      <c r="AB354" s="323"/>
    </row>
    <row r="355">
      <c r="A355" s="323"/>
      <c r="B355" s="323"/>
      <c r="C355" s="342"/>
      <c r="D355" s="342"/>
      <c r="E355" s="323"/>
      <c r="F355" s="342"/>
      <c r="G355" s="323"/>
      <c r="H355" s="342"/>
      <c r="I355" s="323"/>
      <c r="J355" s="342"/>
      <c r="K355" s="323"/>
      <c r="L355" s="342"/>
      <c r="M355" s="323"/>
      <c r="N355" s="342"/>
      <c r="O355" s="323"/>
      <c r="P355" s="342"/>
      <c r="Q355" s="323"/>
      <c r="R355" s="323"/>
      <c r="S355" s="323"/>
      <c r="T355" s="323"/>
      <c r="U355" s="323"/>
      <c r="V355" s="323"/>
      <c r="W355" s="323"/>
      <c r="X355" s="323"/>
      <c r="Y355" s="323"/>
      <c r="Z355" s="323"/>
      <c r="AA355" s="323"/>
      <c r="AB355" s="323"/>
    </row>
    <row r="356">
      <c r="A356" s="323"/>
      <c r="B356" s="323"/>
      <c r="C356" s="342"/>
      <c r="D356" s="342"/>
      <c r="E356" s="323"/>
      <c r="F356" s="342"/>
      <c r="G356" s="323"/>
      <c r="H356" s="342"/>
      <c r="I356" s="323"/>
      <c r="J356" s="342"/>
      <c r="K356" s="323"/>
      <c r="L356" s="342"/>
      <c r="M356" s="323"/>
      <c r="N356" s="342"/>
      <c r="O356" s="323"/>
      <c r="P356" s="342"/>
      <c r="Q356" s="323"/>
      <c r="R356" s="323"/>
      <c r="S356" s="323"/>
      <c r="T356" s="323"/>
      <c r="U356" s="323"/>
      <c r="V356" s="323"/>
      <c r="W356" s="323"/>
      <c r="X356" s="323"/>
      <c r="Y356" s="323"/>
      <c r="Z356" s="323"/>
      <c r="AA356" s="323"/>
      <c r="AB356" s="323"/>
    </row>
    <row r="357">
      <c r="A357" s="323"/>
      <c r="B357" s="323"/>
      <c r="C357" s="342"/>
      <c r="D357" s="342"/>
      <c r="E357" s="323"/>
      <c r="F357" s="342"/>
      <c r="G357" s="323"/>
      <c r="H357" s="342"/>
      <c r="I357" s="323"/>
      <c r="J357" s="342"/>
      <c r="K357" s="323"/>
      <c r="L357" s="342"/>
      <c r="M357" s="323"/>
      <c r="N357" s="342"/>
      <c r="O357" s="323"/>
      <c r="P357" s="342"/>
      <c r="Q357" s="323"/>
      <c r="R357" s="323"/>
      <c r="S357" s="323"/>
      <c r="T357" s="323"/>
      <c r="U357" s="323"/>
      <c r="V357" s="323"/>
      <c r="W357" s="323"/>
      <c r="X357" s="323"/>
      <c r="Y357" s="323"/>
      <c r="Z357" s="323"/>
      <c r="AA357" s="323"/>
      <c r="AB357" s="323"/>
    </row>
    <row r="358">
      <c r="A358" s="323"/>
      <c r="B358" s="323"/>
      <c r="C358" s="342"/>
      <c r="D358" s="342"/>
      <c r="E358" s="323"/>
      <c r="F358" s="342"/>
      <c r="G358" s="323"/>
      <c r="H358" s="342"/>
      <c r="I358" s="323"/>
      <c r="J358" s="342"/>
      <c r="K358" s="323"/>
      <c r="L358" s="342"/>
      <c r="M358" s="323"/>
      <c r="N358" s="342"/>
      <c r="O358" s="323"/>
      <c r="P358" s="342"/>
      <c r="Q358" s="323"/>
      <c r="R358" s="323"/>
      <c r="S358" s="323"/>
      <c r="T358" s="323"/>
      <c r="U358" s="323"/>
      <c r="V358" s="323"/>
      <c r="W358" s="323"/>
      <c r="X358" s="323"/>
      <c r="Y358" s="323"/>
      <c r="Z358" s="323"/>
      <c r="AA358" s="323"/>
      <c r="AB358" s="323"/>
    </row>
    <row r="359">
      <c r="A359" s="323"/>
      <c r="B359" s="323"/>
      <c r="C359" s="342"/>
      <c r="D359" s="342"/>
      <c r="E359" s="323"/>
      <c r="F359" s="342"/>
      <c r="G359" s="323"/>
      <c r="H359" s="342"/>
      <c r="I359" s="323"/>
      <c r="J359" s="342"/>
      <c r="K359" s="323"/>
      <c r="L359" s="342"/>
      <c r="M359" s="323"/>
      <c r="N359" s="342"/>
      <c r="O359" s="323"/>
      <c r="P359" s="342"/>
      <c r="Q359" s="323"/>
      <c r="R359" s="323"/>
      <c r="S359" s="323"/>
      <c r="T359" s="323"/>
      <c r="U359" s="323"/>
      <c r="V359" s="323"/>
      <c r="W359" s="323"/>
      <c r="X359" s="323"/>
      <c r="Y359" s="323"/>
      <c r="Z359" s="323"/>
      <c r="AA359" s="323"/>
      <c r="AB359" s="323"/>
    </row>
    <row r="360">
      <c r="A360" s="323"/>
      <c r="B360" s="323"/>
      <c r="C360" s="342"/>
      <c r="D360" s="342"/>
      <c r="E360" s="323"/>
      <c r="F360" s="342"/>
      <c r="G360" s="323"/>
      <c r="H360" s="342"/>
      <c r="I360" s="323"/>
      <c r="J360" s="342"/>
      <c r="K360" s="323"/>
      <c r="L360" s="342"/>
      <c r="M360" s="323"/>
      <c r="N360" s="342"/>
      <c r="O360" s="323"/>
      <c r="P360" s="342"/>
      <c r="Q360" s="323"/>
      <c r="R360" s="323"/>
      <c r="S360" s="323"/>
      <c r="T360" s="323"/>
      <c r="U360" s="323"/>
      <c r="V360" s="323"/>
      <c r="W360" s="323"/>
      <c r="X360" s="323"/>
      <c r="Y360" s="323"/>
      <c r="Z360" s="323"/>
      <c r="AA360" s="323"/>
      <c r="AB360" s="323"/>
    </row>
    <row r="361">
      <c r="A361" s="323"/>
      <c r="B361" s="323"/>
      <c r="C361" s="342"/>
      <c r="D361" s="342"/>
      <c r="E361" s="323"/>
      <c r="F361" s="342"/>
      <c r="G361" s="323"/>
      <c r="H361" s="342"/>
      <c r="I361" s="323"/>
      <c r="J361" s="342"/>
      <c r="K361" s="323"/>
      <c r="L361" s="342"/>
      <c r="M361" s="323"/>
      <c r="N361" s="342"/>
      <c r="O361" s="323"/>
      <c r="P361" s="342"/>
      <c r="Q361" s="323"/>
      <c r="R361" s="323"/>
      <c r="S361" s="323"/>
      <c r="T361" s="323"/>
      <c r="U361" s="323"/>
      <c r="V361" s="323"/>
      <c r="W361" s="323"/>
      <c r="X361" s="323"/>
      <c r="Y361" s="323"/>
      <c r="Z361" s="323"/>
      <c r="AA361" s="323"/>
      <c r="AB361" s="323"/>
    </row>
    <row r="362">
      <c r="A362" s="323"/>
      <c r="B362" s="323"/>
      <c r="C362" s="342"/>
      <c r="D362" s="342"/>
      <c r="E362" s="323"/>
      <c r="F362" s="342"/>
      <c r="G362" s="323"/>
      <c r="H362" s="342"/>
      <c r="I362" s="323"/>
      <c r="J362" s="342"/>
      <c r="K362" s="323"/>
      <c r="L362" s="342"/>
      <c r="M362" s="323"/>
      <c r="N362" s="342"/>
      <c r="O362" s="323"/>
      <c r="P362" s="342"/>
      <c r="Q362" s="323"/>
      <c r="R362" s="323"/>
      <c r="S362" s="323"/>
      <c r="T362" s="323"/>
      <c r="U362" s="323"/>
      <c r="V362" s="323"/>
      <c r="W362" s="323"/>
      <c r="X362" s="323"/>
      <c r="Y362" s="323"/>
      <c r="Z362" s="323"/>
      <c r="AA362" s="323"/>
      <c r="AB362" s="323"/>
    </row>
    <row r="363">
      <c r="A363" s="323"/>
      <c r="B363" s="323"/>
      <c r="C363" s="342"/>
      <c r="D363" s="342"/>
      <c r="E363" s="323"/>
      <c r="F363" s="342"/>
      <c r="G363" s="323"/>
      <c r="H363" s="342"/>
      <c r="I363" s="323"/>
      <c r="J363" s="342"/>
      <c r="K363" s="323"/>
      <c r="L363" s="342"/>
      <c r="M363" s="323"/>
      <c r="N363" s="342"/>
      <c r="O363" s="323"/>
      <c r="P363" s="342"/>
      <c r="Q363" s="323"/>
      <c r="R363" s="323"/>
      <c r="S363" s="323"/>
      <c r="T363" s="323"/>
      <c r="U363" s="323"/>
      <c r="V363" s="323"/>
      <c r="W363" s="323"/>
      <c r="X363" s="323"/>
      <c r="Y363" s="323"/>
      <c r="Z363" s="323"/>
      <c r="AA363" s="323"/>
      <c r="AB363" s="323"/>
    </row>
    <row r="364">
      <c r="A364" s="323"/>
      <c r="B364" s="323"/>
      <c r="C364" s="342"/>
      <c r="D364" s="342"/>
      <c r="E364" s="323"/>
      <c r="F364" s="342"/>
      <c r="G364" s="323"/>
      <c r="H364" s="342"/>
      <c r="I364" s="323"/>
      <c r="J364" s="342"/>
      <c r="K364" s="323"/>
      <c r="L364" s="342"/>
      <c r="M364" s="323"/>
      <c r="N364" s="342"/>
      <c r="O364" s="323"/>
      <c r="P364" s="342"/>
      <c r="Q364" s="323"/>
      <c r="R364" s="323"/>
      <c r="S364" s="323"/>
      <c r="T364" s="323"/>
      <c r="U364" s="323"/>
      <c r="V364" s="323"/>
      <c r="W364" s="323"/>
      <c r="X364" s="323"/>
      <c r="Y364" s="323"/>
      <c r="Z364" s="323"/>
      <c r="AA364" s="323"/>
      <c r="AB364" s="323"/>
    </row>
    <row r="365">
      <c r="A365" s="323"/>
      <c r="B365" s="323"/>
      <c r="C365" s="342"/>
      <c r="D365" s="342"/>
      <c r="E365" s="323"/>
      <c r="F365" s="342"/>
      <c r="G365" s="323"/>
      <c r="H365" s="342"/>
      <c r="I365" s="323"/>
      <c r="J365" s="342"/>
      <c r="K365" s="323"/>
      <c r="L365" s="342"/>
      <c r="M365" s="323"/>
      <c r="N365" s="342"/>
      <c r="O365" s="323"/>
      <c r="P365" s="342"/>
      <c r="Q365" s="323"/>
      <c r="R365" s="323"/>
      <c r="S365" s="323"/>
      <c r="T365" s="323"/>
      <c r="U365" s="323"/>
      <c r="V365" s="323"/>
      <c r="W365" s="323"/>
      <c r="X365" s="323"/>
      <c r="Y365" s="323"/>
      <c r="Z365" s="323"/>
      <c r="AA365" s="323"/>
      <c r="AB365" s="323"/>
    </row>
    <row r="366">
      <c r="A366" s="323"/>
      <c r="B366" s="323"/>
      <c r="C366" s="342"/>
      <c r="D366" s="342"/>
      <c r="E366" s="323"/>
      <c r="F366" s="342"/>
      <c r="G366" s="323"/>
      <c r="H366" s="342"/>
      <c r="I366" s="323"/>
      <c r="J366" s="342"/>
      <c r="K366" s="323"/>
      <c r="L366" s="342"/>
      <c r="M366" s="323"/>
      <c r="N366" s="342"/>
      <c r="O366" s="323"/>
      <c r="P366" s="342"/>
      <c r="Q366" s="323"/>
      <c r="R366" s="323"/>
      <c r="S366" s="323"/>
      <c r="T366" s="323"/>
      <c r="U366" s="323"/>
      <c r="V366" s="323"/>
      <c r="W366" s="323"/>
      <c r="X366" s="323"/>
      <c r="Y366" s="323"/>
      <c r="Z366" s="323"/>
      <c r="AA366" s="323"/>
      <c r="AB366" s="323"/>
    </row>
    <row r="367">
      <c r="A367" s="323"/>
      <c r="B367" s="323"/>
      <c r="C367" s="342"/>
      <c r="D367" s="342"/>
      <c r="E367" s="323"/>
      <c r="F367" s="342"/>
      <c r="G367" s="323"/>
      <c r="H367" s="342"/>
      <c r="I367" s="323"/>
      <c r="J367" s="342"/>
      <c r="K367" s="323"/>
      <c r="L367" s="342"/>
      <c r="M367" s="323"/>
      <c r="N367" s="342"/>
      <c r="O367" s="323"/>
      <c r="P367" s="342"/>
      <c r="Q367" s="323"/>
      <c r="R367" s="323"/>
      <c r="S367" s="323"/>
      <c r="T367" s="323"/>
      <c r="U367" s="323"/>
      <c r="V367" s="323"/>
      <c r="W367" s="323"/>
      <c r="X367" s="323"/>
      <c r="Y367" s="323"/>
      <c r="Z367" s="323"/>
      <c r="AA367" s="323"/>
      <c r="AB367" s="323"/>
    </row>
    <row r="368">
      <c r="A368" s="323"/>
      <c r="B368" s="323"/>
      <c r="C368" s="342"/>
      <c r="D368" s="342"/>
      <c r="E368" s="323"/>
      <c r="F368" s="342"/>
      <c r="G368" s="323"/>
      <c r="H368" s="342"/>
      <c r="I368" s="323"/>
      <c r="J368" s="342"/>
      <c r="K368" s="323"/>
      <c r="L368" s="342"/>
      <c r="M368" s="323"/>
      <c r="N368" s="342"/>
      <c r="O368" s="323"/>
      <c r="P368" s="342"/>
      <c r="Q368" s="323"/>
      <c r="R368" s="323"/>
      <c r="S368" s="323"/>
      <c r="T368" s="323"/>
      <c r="U368" s="323"/>
      <c r="V368" s="323"/>
      <c r="W368" s="323"/>
      <c r="X368" s="323"/>
      <c r="Y368" s="323"/>
      <c r="Z368" s="323"/>
      <c r="AA368" s="323"/>
      <c r="AB368" s="323"/>
    </row>
    <row r="369">
      <c r="A369" s="323"/>
      <c r="B369" s="323"/>
      <c r="C369" s="342"/>
      <c r="D369" s="342"/>
      <c r="E369" s="323"/>
      <c r="F369" s="342"/>
      <c r="G369" s="323"/>
      <c r="H369" s="342"/>
      <c r="I369" s="323"/>
      <c r="J369" s="342"/>
      <c r="K369" s="323"/>
      <c r="L369" s="342"/>
      <c r="M369" s="323"/>
      <c r="N369" s="342"/>
      <c r="O369" s="323"/>
      <c r="P369" s="342"/>
      <c r="Q369" s="323"/>
      <c r="R369" s="323"/>
      <c r="S369" s="323"/>
      <c r="T369" s="323"/>
      <c r="U369" s="323"/>
      <c r="V369" s="323"/>
      <c r="W369" s="323"/>
      <c r="X369" s="323"/>
      <c r="Y369" s="323"/>
      <c r="Z369" s="323"/>
      <c r="AA369" s="323"/>
      <c r="AB369" s="323"/>
    </row>
    <row r="370">
      <c r="A370" s="323"/>
      <c r="B370" s="323"/>
      <c r="C370" s="342"/>
      <c r="D370" s="342"/>
      <c r="E370" s="323"/>
      <c r="F370" s="342"/>
      <c r="G370" s="323"/>
      <c r="H370" s="342"/>
      <c r="I370" s="323"/>
      <c r="J370" s="342"/>
      <c r="K370" s="323"/>
      <c r="L370" s="342"/>
      <c r="M370" s="323"/>
      <c r="N370" s="342"/>
      <c r="O370" s="323"/>
      <c r="P370" s="342"/>
      <c r="Q370" s="323"/>
      <c r="R370" s="323"/>
      <c r="S370" s="323"/>
      <c r="T370" s="323"/>
      <c r="U370" s="323"/>
      <c r="V370" s="323"/>
      <c r="W370" s="323"/>
      <c r="X370" s="323"/>
      <c r="Y370" s="323"/>
      <c r="Z370" s="323"/>
      <c r="AA370" s="323"/>
      <c r="AB370" s="323"/>
    </row>
    <row r="371">
      <c r="A371" s="323"/>
      <c r="B371" s="323"/>
      <c r="C371" s="342"/>
      <c r="D371" s="342"/>
      <c r="E371" s="323"/>
      <c r="F371" s="342"/>
      <c r="G371" s="323"/>
      <c r="H371" s="342"/>
      <c r="I371" s="323"/>
      <c r="J371" s="342"/>
      <c r="K371" s="323"/>
      <c r="L371" s="342"/>
      <c r="M371" s="323"/>
      <c r="N371" s="342"/>
      <c r="O371" s="323"/>
      <c r="P371" s="342"/>
      <c r="Q371" s="323"/>
      <c r="R371" s="323"/>
      <c r="S371" s="323"/>
      <c r="T371" s="323"/>
      <c r="U371" s="323"/>
      <c r="V371" s="323"/>
      <c r="W371" s="323"/>
      <c r="X371" s="323"/>
      <c r="Y371" s="323"/>
      <c r="Z371" s="323"/>
      <c r="AA371" s="323"/>
      <c r="AB371" s="323"/>
    </row>
    <row r="372">
      <c r="A372" s="323"/>
      <c r="B372" s="323"/>
      <c r="C372" s="342"/>
      <c r="D372" s="342"/>
      <c r="E372" s="323"/>
      <c r="F372" s="342"/>
      <c r="G372" s="323"/>
      <c r="H372" s="342"/>
      <c r="I372" s="323"/>
      <c r="J372" s="342"/>
      <c r="K372" s="323"/>
      <c r="L372" s="342"/>
      <c r="M372" s="323"/>
      <c r="N372" s="342"/>
      <c r="O372" s="323"/>
      <c r="P372" s="342"/>
      <c r="Q372" s="323"/>
      <c r="R372" s="323"/>
      <c r="S372" s="323"/>
      <c r="T372" s="323"/>
      <c r="U372" s="323"/>
      <c r="V372" s="323"/>
      <c r="W372" s="323"/>
      <c r="X372" s="323"/>
      <c r="Y372" s="323"/>
      <c r="Z372" s="323"/>
      <c r="AA372" s="323"/>
      <c r="AB372" s="323"/>
    </row>
    <row r="373">
      <c r="A373" s="323"/>
      <c r="B373" s="323"/>
      <c r="C373" s="342"/>
      <c r="D373" s="342"/>
      <c r="E373" s="323"/>
      <c r="F373" s="342"/>
      <c r="G373" s="323"/>
      <c r="H373" s="342"/>
      <c r="I373" s="323"/>
      <c r="J373" s="342"/>
      <c r="K373" s="323"/>
      <c r="L373" s="342"/>
      <c r="M373" s="323"/>
      <c r="N373" s="342"/>
      <c r="O373" s="323"/>
      <c r="P373" s="342"/>
      <c r="Q373" s="323"/>
      <c r="R373" s="323"/>
      <c r="S373" s="323"/>
      <c r="T373" s="323"/>
      <c r="U373" s="323"/>
      <c r="V373" s="323"/>
      <c r="W373" s="323"/>
      <c r="X373" s="323"/>
      <c r="Y373" s="323"/>
      <c r="Z373" s="323"/>
      <c r="AA373" s="323"/>
      <c r="AB373" s="323"/>
    </row>
    <row r="374">
      <c r="A374" s="323"/>
      <c r="B374" s="323"/>
      <c r="C374" s="342"/>
      <c r="D374" s="342"/>
      <c r="E374" s="323"/>
      <c r="F374" s="342"/>
      <c r="G374" s="323"/>
      <c r="H374" s="342"/>
      <c r="I374" s="323"/>
      <c r="J374" s="342"/>
      <c r="K374" s="323"/>
      <c r="L374" s="342"/>
      <c r="M374" s="323"/>
      <c r="N374" s="342"/>
      <c r="O374" s="323"/>
      <c r="P374" s="342"/>
      <c r="Q374" s="323"/>
      <c r="R374" s="323"/>
      <c r="S374" s="323"/>
      <c r="T374" s="323"/>
      <c r="U374" s="323"/>
      <c r="V374" s="323"/>
      <c r="W374" s="323"/>
      <c r="X374" s="323"/>
      <c r="Y374" s="323"/>
      <c r="Z374" s="323"/>
      <c r="AA374" s="323"/>
      <c r="AB374" s="323"/>
    </row>
    <row r="375">
      <c r="A375" s="323"/>
      <c r="B375" s="323"/>
      <c r="C375" s="342"/>
      <c r="D375" s="342"/>
      <c r="E375" s="323"/>
      <c r="F375" s="342"/>
      <c r="G375" s="323"/>
      <c r="H375" s="342"/>
      <c r="I375" s="323"/>
      <c r="J375" s="342"/>
      <c r="K375" s="323"/>
      <c r="L375" s="342"/>
      <c r="M375" s="323"/>
      <c r="N375" s="342"/>
      <c r="O375" s="323"/>
      <c r="P375" s="342"/>
      <c r="Q375" s="323"/>
      <c r="R375" s="323"/>
      <c r="S375" s="323"/>
      <c r="T375" s="323"/>
      <c r="U375" s="323"/>
      <c r="V375" s="323"/>
      <c r="W375" s="323"/>
      <c r="X375" s="323"/>
      <c r="Y375" s="323"/>
      <c r="Z375" s="323"/>
      <c r="AA375" s="323"/>
      <c r="AB375" s="323"/>
    </row>
    <row r="376">
      <c r="A376" s="323"/>
      <c r="B376" s="323"/>
      <c r="C376" s="342"/>
      <c r="D376" s="342"/>
      <c r="E376" s="323"/>
      <c r="F376" s="342"/>
      <c r="G376" s="323"/>
      <c r="H376" s="342"/>
      <c r="I376" s="323"/>
      <c r="J376" s="342"/>
      <c r="K376" s="323"/>
      <c r="L376" s="342"/>
      <c r="M376" s="323"/>
      <c r="N376" s="342"/>
      <c r="O376" s="323"/>
      <c r="P376" s="342"/>
      <c r="Q376" s="323"/>
      <c r="R376" s="323"/>
      <c r="S376" s="323"/>
      <c r="T376" s="323"/>
      <c r="U376" s="323"/>
      <c r="V376" s="323"/>
      <c r="W376" s="323"/>
      <c r="X376" s="323"/>
      <c r="Y376" s="323"/>
      <c r="Z376" s="323"/>
      <c r="AA376" s="323"/>
      <c r="AB376" s="323"/>
    </row>
    <row r="377">
      <c r="A377" s="323"/>
      <c r="B377" s="323"/>
      <c r="C377" s="342"/>
      <c r="D377" s="342"/>
      <c r="E377" s="323"/>
      <c r="F377" s="342"/>
      <c r="G377" s="323"/>
      <c r="H377" s="342"/>
      <c r="I377" s="323"/>
      <c r="J377" s="342"/>
      <c r="K377" s="323"/>
      <c r="L377" s="342"/>
      <c r="M377" s="323"/>
      <c r="N377" s="342"/>
      <c r="O377" s="323"/>
      <c r="P377" s="342"/>
      <c r="Q377" s="323"/>
      <c r="R377" s="323"/>
      <c r="S377" s="323"/>
      <c r="T377" s="323"/>
      <c r="U377" s="323"/>
      <c r="V377" s="323"/>
      <c r="W377" s="323"/>
      <c r="X377" s="323"/>
      <c r="Y377" s="323"/>
      <c r="Z377" s="323"/>
      <c r="AA377" s="323"/>
      <c r="AB377" s="323"/>
    </row>
    <row r="378">
      <c r="A378" s="323"/>
      <c r="B378" s="323"/>
      <c r="C378" s="342"/>
      <c r="D378" s="342"/>
      <c r="E378" s="323"/>
      <c r="F378" s="342"/>
      <c r="G378" s="323"/>
      <c r="H378" s="342"/>
      <c r="I378" s="323"/>
      <c r="J378" s="342"/>
      <c r="K378" s="323"/>
      <c r="L378" s="342"/>
      <c r="M378" s="323"/>
      <c r="N378" s="342"/>
      <c r="O378" s="323"/>
      <c r="P378" s="342"/>
      <c r="Q378" s="323"/>
      <c r="R378" s="323"/>
      <c r="S378" s="323"/>
      <c r="T378" s="323"/>
      <c r="U378" s="323"/>
      <c r="V378" s="323"/>
      <c r="W378" s="323"/>
      <c r="X378" s="323"/>
      <c r="Y378" s="323"/>
      <c r="Z378" s="323"/>
      <c r="AA378" s="323"/>
      <c r="AB378" s="323"/>
    </row>
    <row r="379">
      <c r="A379" s="323"/>
      <c r="B379" s="323"/>
      <c r="C379" s="342"/>
      <c r="D379" s="342"/>
      <c r="E379" s="323"/>
      <c r="F379" s="342"/>
      <c r="G379" s="323"/>
      <c r="H379" s="342"/>
      <c r="I379" s="323"/>
      <c r="J379" s="342"/>
      <c r="K379" s="323"/>
      <c r="L379" s="342"/>
      <c r="M379" s="323"/>
      <c r="N379" s="342"/>
      <c r="O379" s="323"/>
      <c r="P379" s="342"/>
      <c r="Q379" s="323"/>
      <c r="R379" s="323"/>
      <c r="S379" s="323"/>
      <c r="T379" s="323"/>
      <c r="U379" s="323"/>
      <c r="V379" s="323"/>
      <c r="W379" s="323"/>
      <c r="X379" s="323"/>
      <c r="Y379" s="323"/>
      <c r="Z379" s="323"/>
      <c r="AA379" s="323"/>
      <c r="AB379" s="323"/>
    </row>
    <row r="380">
      <c r="A380" s="323"/>
      <c r="B380" s="323"/>
      <c r="C380" s="342"/>
      <c r="D380" s="342"/>
      <c r="E380" s="323"/>
      <c r="F380" s="342"/>
      <c r="G380" s="323"/>
      <c r="H380" s="342"/>
      <c r="I380" s="323"/>
      <c r="J380" s="342"/>
      <c r="K380" s="323"/>
      <c r="L380" s="342"/>
      <c r="M380" s="323"/>
      <c r="N380" s="342"/>
      <c r="O380" s="323"/>
      <c r="P380" s="342"/>
      <c r="Q380" s="323"/>
      <c r="R380" s="323"/>
      <c r="S380" s="323"/>
      <c r="T380" s="323"/>
      <c r="U380" s="323"/>
      <c r="V380" s="323"/>
      <c r="W380" s="323"/>
      <c r="X380" s="323"/>
      <c r="Y380" s="323"/>
      <c r="Z380" s="323"/>
      <c r="AA380" s="323"/>
      <c r="AB380" s="323"/>
    </row>
    <row r="381">
      <c r="A381" s="323"/>
      <c r="B381" s="323"/>
      <c r="C381" s="342"/>
      <c r="D381" s="342"/>
      <c r="E381" s="323"/>
      <c r="F381" s="342"/>
      <c r="G381" s="323"/>
      <c r="H381" s="342"/>
      <c r="I381" s="323"/>
      <c r="J381" s="342"/>
      <c r="K381" s="323"/>
      <c r="L381" s="342"/>
      <c r="M381" s="323"/>
      <c r="N381" s="342"/>
      <c r="O381" s="323"/>
      <c r="P381" s="342"/>
      <c r="Q381" s="323"/>
      <c r="R381" s="323"/>
      <c r="S381" s="323"/>
      <c r="T381" s="323"/>
      <c r="U381" s="323"/>
      <c r="V381" s="323"/>
      <c r="W381" s="323"/>
      <c r="X381" s="323"/>
      <c r="Y381" s="323"/>
      <c r="Z381" s="323"/>
      <c r="AA381" s="323"/>
      <c r="AB381" s="323"/>
    </row>
    <row r="382">
      <c r="A382" s="323"/>
      <c r="B382" s="323"/>
      <c r="C382" s="342"/>
      <c r="D382" s="342"/>
      <c r="E382" s="323"/>
      <c r="F382" s="342"/>
      <c r="G382" s="323"/>
      <c r="H382" s="342"/>
      <c r="I382" s="323"/>
      <c r="J382" s="342"/>
      <c r="K382" s="323"/>
      <c r="L382" s="342"/>
      <c r="M382" s="323"/>
      <c r="N382" s="342"/>
      <c r="O382" s="323"/>
      <c r="P382" s="342"/>
      <c r="Q382" s="323"/>
      <c r="R382" s="323"/>
      <c r="S382" s="323"/>
      <c r="T382" s="323"/>
      <c r="U382" s="323"/>
      <c r="V382" s="323"/>
      <c r="W382" s="323"/>
      <c r="X382" s="323"/>
      <c r="Y382" s="323"/>
      <c r="Z382" s="323"/>
      <c r="AA382" s="323"/>
      <c r="AB382" s="323"/>
    </row>
    <row r="383">
      <c r="A383" s="323"/>
      <c r="B383" s="323"/>
      <c r="C383" s="342"/>
      <c r="D383" s="342"/>
      <c r="E383" s="323"/>
      <c r="F383" s="342"/>
      <c r="G383" s="323"/>
      <c r="H383" s="342"/>
      <c r="I383" s="323"/>
      <c r="J383" s="342"/>
      <c r="K383" s="323"/>
      <c r="L383" s="342"/>
      <c r="M383" s="323"/>
      <c r="N383" s="342"/>
      <c r="O383" s="323"/>
      <c r="P383" s="342"/>
      <c r="Q383" s="323"/>
      <c r="R383" s="323"/>
      <c r="S383" s="323"/>
      <c r="T383" s="323"/>
      <c r="U383" s="323"/>
      <c r="V383" s="323"/>
      <c r="W383" s="323"/>
      <c r="X383" s="323"/>
      <c r="Y383" s="323"/>
      <c r="Z383" s="323"/>
      <c r="AA383" s="323"/>
      <c r="AB383" s="323"/>
    </row>
    <row r="384">
      <c r="A384" s="323"/>
      <c r="B384" s="323"/>
      <c r="C384" s="342"/>
      <c r="D384" s="342"/>
      <c r="E384" s="323"/>
      <c r="F384" s="342"/>
      <c r="G384" s="323"/>
      <c r="H384" s="342"/>
      <c r="I384" s="323"/>
      <c r="J384" s="342"/>
      <c r="K384" s="323"/>
      <c r="L384" s="342"/>
      <c r="M384" s="323"/>
      <c r="N384" s="342"/>
      <c r="O384" s="323"/>
      <c r="P384" s="342"/>
      <c r="Q384" s="323"/>
      <c r="R384" s="323"/>
      <c r="S384" s="323"/>
      <c r="T384" s="323"/>
      <c r="U384" s="323"/>
      <c r="V384" s="323"/>
      <c r="W384" s="323"/>
      <c r="X384" s="323"/>
      <c r="Y384" s="323"/>
      <c r="Z384" s="323"/>
      <c r="AA384" s="323"/>
      <c r="AB384" s="323"/>
    </row>
    <row r="385">
      <c r="A385" s="323"/>
      <c r="B385" s="323"/>
      <c r="C385" s="342"/>
      <c r="D385" s="342"/>
      <c r="E385" s="323"/>
      <c r="F385" s="342"/>
      <c r="G385" s="323"/>
      <c r="H385" s="342"/>
      <c r="I385" s="323"/>
      <c r="J385" s="342"/>
      <c r="K385" s="323"/>
      <c r="L385" s="342"/>
      <c r="M385" s="323"/>
      <c r="N385" s="342"/>
      <c r="O385" s="323"/>
      <c r="P385" s="342"/>
      <c r="Q385" s="323"/>
      <c r="R385" s="323"/>
      <c r="S385" s="323"/>
      <c r="T385" s="323"/>
      <c r="U385" s="323"/>
      <c r="V385" s="323"/>
      <c r="W385" s="323"/>
      <c r="X385" s="323"/>
      <c r="Y385" s="323"/>
      <c r="Z385" s="323"/>
      <c r="AA385" s="323"/>
      <c r="AB385" s="323"/>
    </row>
    <row r="386">
      <c r="A386" s="323"/>
      <c r="B386" s="323"/>
      <c r="C386" s="342"/>
      <c r="D386" s="342"/>
      <c r="E386" s="323"/>
      <c r="F386" s="342"/>
      <c r="G386" s="323"/>
      <c r="H386" s="342"/>
      <c r="I386" s="323"/>
      <c r="J386" s="342"/>
      <c r="K386" s="323"/>
      <c r="L386" s="342"/>
      <c r="M386" s="323"/>
      <c r="N386" s="342"/>
      <c r="O386" s="323"/>
      <c r="P386" s="342"/>
      <c r="Q386" s="323"/>
      <c r="R386" s="323"/>
      <c r="S386" s="323"/>
      <c r="T386" s="323"/>
      <c r="U386" s="323"/>
      <c r="V386" s="323"/>
      <c r="W386" s="323"/>
      <c r="X386" s="323"/>
      <c r="Y386" s="323"/>
      <c r="Z386" s="323"/>
      <c r="AA386" s="323"/>
      <c r="AB386" s="323"/>
    </row>
    <row r="387">
      <c r="A387" s="323"/>
      <c r="B387" s="323"/>
      <c r="C387" s="342"/>
      <c r="D387" s="342"/>
      <c r="E387" s="323"/>
      <c r="F387" s="342"/>
      <c r="G387" s="323"/>
      <c r="H387" s="342"/>
      <c r="I387" s="323"/>
      <c r="J387" s="342"/>
      <c r="K387" s="323"/>
      <c r="L387" s="342"/>
      <c r="M387" s="323"/>
      <c r="N387" s="342"/>
      <c r="O387" s="323"/>
      <c r="P387" s="342"/>
      <c r="Q387" s="323"/>
      <c r="R387" s="323"/>
      <c r="S387" s="323"/>
      <c r="T387" s="323"/>
      <c r="U387" s="323"/>
      <c r="V387" s="323"/>
      <c r="W387" s="323"/>
      <c r="X387" s="323"/>
      <c r="Y387" s="323"/>
      <c r="Z387" s="323"/>
      <c r="AA387" s="323"/>
      <c r="AB387" s="323"/>
    </row>
    <row r="388">
      <c r="A388" s="323"/>
      <c r="B388" s="323"/>
      <c r="C388" s="342"/>
      <c r="D388" s="342"/>
      <c r="E388" s="323"/>
      <c r="F388" s="342"/>
      <c r="G388" s="323"/>
      <c r="H388" s="342"/>
      <c r="I388" s="323"/>
      <c r="J388" s="342"/>
      <c r="K388" s="323"/>
      <c r="L388" s="342"/>
      <c r="M388" s="323"/>
      <c r="N388" s="342"/>
      <c r="O388" s="323"/>
      <c r="P388" s="342"/>
      <c r="Q388" s="323"/>
      <c r="R388" s="323"/>
      <c r="S388" s="323"/>
      <c r="T388" s="323"/>
      <c r="U388" s="323"/>
      <c r="V388" s="323"/>
      <c r="W388" s="323"/>
      <c r="X388" s="323"/>
      <c r="Y388" s="323"/>
      <c r="Z388" s="323"/>
      <c r="AA388" s="323"/>
      <c r="AB388" s="323"/>
    </row>
    <row r="389">
      <c r="A389" s="323"/>
      <c r="B389" s="323"/>
      <c r="C389" s="342"/>
      <c r="D389" s="342"/>
      <c r="E389" s="323"/>
      <c r="F389" s="342"/>
      <c r="G389" s="323"/>
      <c r="H389" s="342"/>
      <c r="I389" s="323"/>
      <c r="J389" s="342"/>
      <c r="K389" s="323"/>
      <c r="L389" s="342"/>
      <c r="M389" s="323"/>
      <c r="N389" s="342"/>
      <c r="O389" s="323"/>
      <c r="P389" s="342"/>
      <c r="Q389" s="323"/>
      <c r="R389" s="323"/>
      <c r="S389" s="323"/>
      <c r="T389" s="323"/>
      <c r="U389" s="323"/>
      <c r="V389" s="323"/>
      <c r="W389" s="323"/>
      <c r="X389" s="323"/>
      <c r="Y389" s="323"/>
      <c r="Z389" s="323"/>
      <c r="AA389" s="323"/>
      <c r="AB389" s="323"/>
    </row>
    <row r="390">
      <c r="A390" s="323"/>
      <c r="B390" s="323"/>
      <c r="C390" s="342"/>
      <c r="D390" s="342"/>
      <c r="E390" s="323"/>
      <c r="F390" s="342"/>
      <c r="G390" s="323"/>
      <c r="H390" s="342"/>
      <c r="I390" s="323"/>
      <c r="J390" s="342"/>
      <c r="K390" s="323"/>
      <c r="L390" s="342"/>
      <c r="M390" s="323"/>
      <c r="N390" s="342"/>
      <c r="O390" s="323"/>
      <c r="P390" s="342"/>
      <c r="Q390" s="323"/>
      <c r="R390" s="323"/>
      <c r="S390" s="323"/>
      <c r="T390" s="323"/>
      <c r="U390" s="323"/>
      <c r="V390" s="323"/>
      <c r="W390" s="323"/>
      <c r="X390" s="323"/>
      <c r="Y390" s="323"/>
      <c r="Z390" s="323"/>
      <c r="AA390" s="323"/>
      <c r="AB390" s="323"/>
    </row>
    <row r="391">
      <c r="A391" s="323"/>
      <c r="B391" s="323"/>
      <c r="C391" s="342"/>
      <c r="D391" s="342"/>
      <c r="E391" s="323"/>
      <c r="F391" s="342"/>
      <c r="G391" s="323"/>
      <c r="H391" s="342"/>
      <c r="I391" s="323"/>
      <c r="J391" s="342"/>
      <c r="K391" s="323"/>
      <c r="L391" s="342"/>
      <c r="M391" s="323"/>
      <c r="N391" s="342"/>
      <c r="O391" s="323"/>
      <c r="P391" s="342"/>
      <c r="Q391" s="323"/>
      <c r="R391" s="323"/>
      <c r="S391" s="323"/>
      <c r="T391" s="323"/>
      <c r="U391" s="323"/>
      <c r="V391" s="323"/>
      <c r="W391" s="323"/>
      <c r="X391" s="323"/>
      <c r="Y391" s="323"/>
      <c r="Z391" s="323"/>
      <c r="AA391" s="323"/>
      <c r="AB391" s="323"/>
    </row>
    <row r="392">
      <c r="A392" s="323"/>
      <c r="B392" s="323"/>
      <c r="C392" s="342"/>
      <c r="D392" s="342"/>
      <c r="E392" s="323"/>
      <c r="F392" s="342"/>
      <c r="G392" s="323"/>
      <c r="H392" s="342"/>
      <c r="I392" s="323"/>
      <c r="J392" s="342"/>
      <c r="K392" s="323"/>
      <c r="L392" s="342"/>
      <c r="M392" s="323"/>
      <c r="N392" s="342"/>
      <c r="O392" s="323"/>
      <c r="P392" s="342"/>
      <c r="Q392" s="323"/>
      <c r="R392" s="323"/>
      <c r="S392" s="323"/>
      <c r="T392" s="323"/>
      <c r="U392" s="323"/>
      <c r="V392" s="323"/>
      <c r="W392" s="323"/>
      <c r="X392" s="323"/>
      <c r="Y392" s="323"/>
      <c r="Z392" s="323"/>
      <c r="AA392" s="323"/>
      <c r="AB392" s="323"/>
    </row>
    <row r="393">
      <c r="A393" s="323"/>
      <c r="B393" s="323"/>
      <c r="C393" s="342"/>
      <c r="D393" s="342"/>
      <c r="E393" s="323"/>
      <c r="F393" s="342"/>
      <c r="G393" s="323"/>
      <c r="H393" s="342"/>
      <c r="I393" s="323"/>
      <c r="J393" s="342"/>
      <c r="K393" s="323"/>
      <c r="L393" s="342"/>
      <c r="M393" s="323"/>
      <c r="N393" s="342"/>
      <c r="O393" s="323"/>
      <c r="P393" s="342"/>
      <c r="Q393" s="323"/>
      <c r="R393" s="323"/>
      <c r="S393" s="323"/>
      <c r="T393" s="323"/>
      <c r="U393" s="323"/>
      <c r="V393" s="323"/>
      <c r="W393" s="323"/>
      <c r="X393" s="323"/>
      <c r="Y393" s="323"/>
      <c r="Z393" s="323"/>
      <c r="AA393" s="323"/>
      <c r="AB393" s="323"/>
    </row>
    <row r="394">
      <c r="A394" s="323"/>
      <c r="B394" s="323"/>
      <c r="C394" s="342"/>
      <c r="D394" s="342"/>
      <c r="E394" s="323"/>
      <c r="F394" s="342"/>
      <c r="G394" s="323"/>
      <c r="H394" s="342"/>
      <c r="I394" s="323"/>
      <c r="J394" s="342"/>
      <c r="K394" s="323"/>
      <c r="L394" s="342"/>
      <c r="M394" s="323"/>
      <c r="N394" s="342"/>
      <c r="O394" s="323"/>
      <c r="P394" s="342"/>
      <c r="Q394" s="323"/>
      <c r="R394" s="323"/>
      <c r="S394" s="323"/>
      <c r="T394" s="323"/>
      <c r="U394" s="323"/>
      <c r="V394" s="323"/>
      <c r="W394" s="323"/>
      <c r="X394" s="323"/>
      <c r="Y394" s="323"/>
      <c r="Z394" s="323"/>
      <c r="AA394" s="323"/>
      <c r="AB394" s="323"/>
    </row>
    <row r="395">
      <c r="A395" s="323"/>
      <c r="B395" s="323"/>
      <c r="C395" s="342"/>
      <c r="D395" s="342"/>
      <c r="E395" s="323"/>
      <c r="F395" s="342"/>
      <c r="G395" s="323"/>
      <c r="H395" s="342"/>
      <c r="I395" s="323"/>
      <c r="J395" s="342"/>
      <c r="K395" s="323"/>
      <c r="L395" s="342"/>
      <c r="M395" s="323"/>
      <c r="N395" s="342"/>
      <c r="O395" s="323"/>
      <c r="P395" s="342"/>
      <c r="Q395" s="323"/>
      <c r="R395" s="323"/>
      <c r="S395" s="323"/>
      <c r="T395" s="323"/>
      <c r="U395" s="323"/>
      <c r="V395" s="323"/>
      <c r="W395" s="323"/>
      <c r="X395" s="323"/>
      <c r="Y395" s="323"/>
      <c r="Z395" s="323"/>
      <c r="AA395" s="323"/>
      <c r="AB395" s="323"/>
    </row>
    <row r="396">
      <c r="A396" s="323"/>
      <c r="B396" s="323"/>
      <c r="C396" s="342"/>
      <c r="D396" s="342"/>
      <c r="E396" s="323"/>
      <c r="F396" s="342"/>
      <c r="G396" s="323"/>
      <c r="H396" s="342"/>
      <c r="I396" s="323"/>
      <c r="J396" s="342"/>
      <c r="K396" s="323"/>
      <c r="L396" s="342"/>
      <c r="M396" s="323"/>
      <c r="N396" s="342"/>
      <c r="O396" s="323"/>
      <c r="P396" s="342"/>
      <c r="Q396" s="323"/>
      <c r="R396" s="323"/>
      <c r="S396" s="323"/>
      <c r="T396" s="323"/>
      <c r="U396" s="323"/>
      <c r="V396" s="323"/>
      <c r="W396" s="323"/>
      <c r="X396" s="323"/>
      <c r="Y396" s="323"/>
      <c r="Z396" s="323"/>
      <c r="AA396" s="323"/>
      <c r="AB396" s="323"/>
    </row>
    <row r="397">
      <c r="A397" s="323"/>
      <c r="B397" s="323"/>
      <c r="C397" s="342"/>
      <c r="D397" s="342"/>
      <c r="E397" s="323"/>
      <c r="F397" s="342"/>
      <c r="G397" s="323"/>
      <c r="H397" s="342"/>
      <c r="I397" s="323"/>
      <c r="J397" s="342"/>
      <c r="K397" s="323"/>
      <c r="L397" s="342"/>
      <c r="M397" s="323"/>
      <c r="N397" s="342"/>
      <c r="O397" s="323"/>
      <c r="P397" s="342"/>
      <c r="Q397" s="323"/>
      <c r="R397" s="323"/>
      <c r="S397" s="323"/>
      <c r="T397" s="323"/>
      <c r="U397" s="323"/>
      <c r="V397" s="323"/>
      <c r="W397" s="323"/>
      <c r="X397" s="323"/>
      <c r="Y397" s="323"/>
      <c r="Z397" s="323"/>
      <c r="AA397" s="323"/>
      <c r="AB397" s="323"/>
    </row>
    <row r="398">
      <c r="A398" s="323"/>
      <c r="B398" s="323"/>
      <c r="C398" s="342"/>
      <c r="D398" s="342"/>
      <c r="E398" s="323"/>
      <c r="F398" s="342"/>
      <c r="G398" s="323"/>
      <c r="H398" s="342"/>
      <c r="I398" s="323"/>
      <c r="J398" s="342"/>
      <c r="K398" s="323"/>
      <c r="L398" s="342"/>
      <c r="M398" s="323"/>
      <c r="N398" s="342"/>
      <c r="O398" s="323"/>
      <c r="P398" s="342"/>
      <c r="Q398" s="323"/>
      <c r="R398" s="323"/>
      <c r="S398" s="323"/>
      <c r="T398" s="323"/>
      <c r="U398" s="323"/>
      <c r="V398" s="323"/>
      <c r="W398" s="323"/>
      <c r="X398" s="323"/>
      <c r="Y398" s="323"/>
      <c r="Z398" s="323"/>
      <c r="AA398" s="323"/>
      <c r="AB398" s="323"/>
    </row>
    <row r="399">
      <c r="A399" s="323"/>
      <c r="B399" s="323"/>
      <c r="C399" s="342"/>
      <c r="D399" s="342"/>
      <c r="E399" s="323"/>
      <c r="F399" s="342"/>
      <c r="G399" s="323"/>
      <c r="H399" s="342"/>
      <c r="I399" s="323"/>
      <c r="J399" s="342"/>
      <c r="K399" s="323"/>
      <c r="L399" s="342"/>
      <c r="M399" s="323"/>
      <c r="N399" s="342"/>
      <c r="O399" s="323"/>
      <c r="P399" s="342"/>
      <c r="Q399" s="323"/>
      <c r="R399" s="323"/>
      <c r="S399" s="323"/>
      <c r="T399" s="323"/>
      <c r="U399" s="323"/>
      <c r="V399" s="323"/>
      <c r="W399" s="323"/>
      <c r="X399" s="323"/>
      <c r="Y399" s="323"/>
      <c r="Z399" s="323"/>
      <c r="AA399" s="323"/>
      <c r="AB399" s="323"/>
    </row>
    <row r="400">
      <c r="A400" s="323"/>
      <c r="B400" s="323"/>
      <c r="C400" s="342"/>
      <c r="D400" s="342"/>
      <c r="E400" s="323"/>
      <c r="F400" s="342"/>
      <c r="G400" s="323"/>
      <c r="H400" s="342"/>
      <c r="I400" s="323"/>
      <c r="J400" s="342"/>
      <c r="K400" s="323"/>
      <c r="L400" s="342"/>
      <c r="M400" s="323"/>
      <c r="N400" s="342"/>
      <c r="O400" s="323"/>
      <c r="P400" s="342"/>
      <c r="Q400" s="323"/>
      <c r="R400" s="323"/>
      <c r="S400" s="323"/>
      <c r="T400" s="323"/>
      <c r="U400" s="323"/>
      <c r="V400" s="323"/>
      <c r="W400" s="323"/>
      <c r="X400" s="323"/>
      <c r="Y400" s="323"/>
      <c r="Z400" s="323"/>
      <c r="AA400" s="323"/>
      <c r="AB400" s="323"/>
    </row>
    <row r="401">
      <c r="A401" s="323"/>
      <c r="B401" s="323"/>
      <c r="C401" s="342"/>
      <c r="D401" s="342"/>
      <c r="E401" s="323"/>
      <c r="F401" s="342"/>
      <c r="G401" s="323"/>
      <c r="H401" s="342"/>
      <c r="I401" s="323"/>
      <c r="J401" s="342"/>
      <c r="K401" s="323"/>
      <c r="L401" s="342"/>
      <c r="M401" s="323"/>
      <c r="N401" s="342"/>
      <c r="O401" s="323"/>
      <c r="P401" s="342"/>
      <c r="Q401" s="323"/>
      <c r="R401" s="323"/>
      <c r="S401" s="323"/>
      <c r="T401" s="323"/>
      <c r="U401" s="323"/>
      <c r="V401" s="323"/>
      <c r="W401" s="323"/>
      <c r="X401" s="323"/>
      <c r="Y401" s="323"/>
      <c r="Z401" s="323"/>
      <c r="AA401" s="323"/>
      <c r="AB401" s="323"/>
    </row>
    <row r="402">
      <c r="A402" s="323"/>
      <c r="B402" s="323"/>
      <c r="C402" s="342"/>
      <c r="D402" s="342"/>
      <c r="E402" s="323"/>
      <c r="F402" s="342"/>
      <c r="G402" s="323"/>
      <c r="H402" s="342"/>
      <c r="I402" s="323"/>
      <c r="J402" s="342"/>
      <c r="K402" s="323"/>
      <c r="L402" s="342"/>
      <c r="M402" s="323"/>
      <c r="N402" s="342"/>
      <c r="O402" s="323"/>
      <c r="P402" s="342"/>
      <c r="Q402" s="323"/>
      <c r="R402" s="323"/>
      <c r="S402" s="323"/>
      <c r="T402" s="323"/>
      <c r="U402" s="323"/>
      <c r="V402" s="323"/>
      <c r="W402" s="323"/>
      <c r="X402" s="323"/>
      <c r="Y402" s="323"/>
      <c r="Z402" s="323"/>
      <c r="AA402" s="323"/>
      <c r="AB402" s="323"/>
    </row>
    <row r="403">
      <c r="A403" s="323"/>
      <c r="B403" s="323"/>
      <c r="C403" s="342"/>
      <c r="D403" s="342"/>
      <c r="E403" s="323"/>
      <c r="F403" s="342"/>
      <c r="G403" s="323"/>
      <c r="H403" s="342"/>
      <c r="I403" s="323"/>
      <c r="J403" s="342"/>
      <c r="K403" s="323"/>
      <c r="L403" s="342"/>
      <c r="M403" s="323"/>
      <c r="N403" s="342"/>
      <c r="O403" s="323"/>
      <c r="P403" s="342"/>
      <c r="Q403" s="323"/>
      <c r="R403" s="323"/>
      <c r="S403" s="323"/>
      <c r="T403" s="323"/>
      <c r="U403" s="323"/>
      <c r="V403" s="323"/>
      <c r="W403" s="323"/>
      <c r="X403" s="323"/>
      <c r="Y403" s="323"/>
      <c r="Z403" s="323"/>
      <c r="AA403" s="323"/>
      <c r="AB403" s="323"/>
    </row>
    <row r="404">
      <c r="A404" s="323"/>
      <c r="B404" s="323"/>
      <c r="C404" s="342"/>
      <c r="D404" s="342"/>
      <c r="E404" s="323"/>
      <c r="F404" s="342"/>
      <c r="G404" s="323"/>
      <c r="H404" s="342"/>
      <c r="I404" s="323"/>
      <c r="J404" s="342"/>
      <c r="K404" s="323"/>
      <c r="L404" s="342"/>
      <c r="M404" s="323"/>
      <c r="N404" s="342"/>
      <c r="O404" s="323"/>
      <c r="P404" s="342"/>
      <c r="Q404" s="323"/>
      <c r="R404" s="323"/>
      <c r="S404" s="323"/>
      <c r="T404" s="323"/>
      <c r="U404" s="323"/>
      <c r="V404" s="323"/>
      <c r="W404" s="323"/>
      <c r="X404" s="323"/>
      <c r="Y404" s="323"/>
      <c r="Z404" s="323"/>
      <c r="AA404" s="323"/>
      <c r="AB404" s="323"/>
    </row>
    <row r="405">
      <c r="A405" s="323"/>
      <c r="B405" s="323"/>
      <c r="C405" s="342"/>
      <c r="D405" s="342"/>
      <c r="E405" s="323"/>
      <c r="F405" s="342"/>
      <c r="G405" s="323"/>
      <c r="H405" s="342"/>
      <c r="I405" s="323"/>
      <c r="J405" s="342"/>
      <c r="K405" s="323"/>
      <c r="L405" s="342"/>
      <c r="M405" s="323"/>
      <c r="N405" s="342"/>
      <c r="O405" s="323"/>
      <c r="P405" s="342"/>
      <c r="Q405" s="323"/>
      <c r="R405" s="323"/>
      <c r="S405" s="323"/>
      <c r="T405" s="323"/>
      <c r="U405" s="323"/>
      <c r="V405" s="323"/>
      <c r="W405" s="323"/>
      <c r="X405" s="323"/>
      <c r="Y405" s="323"/>
      <c r="Z405" s="323"/>
      <c r="AA405" s="323"/>
      <c r="AB405" s="323"/>
    </row>
    <row r="406">
      <c r="A406" s="323"/>
      <c r="B406" s="323"/>
      <c r="C406" s="342"/>
      <c r="D406" s="342"/>
      <c r="E406" s="323"/>
      <c r="F406" s="342"/>
      <c r="G406" s="323"/>
      <c r="H406" s="342"/>
      <c r="I406" s="323"/>
      <c r="J406" s="342"/>
      <c r="K406" s="323"/>
      <c r="L406" s="342"/>
      <c r="M406" s="323"/>
      <c r="N406" s="342"/>
      <c r="O406" s="323"/>
      <c r="P406" s="342"/>
      <c r="Q406" s="323"/>
      <c r="R406" s="323"/>
      <c r="S406" s="323"/>
      <c r="T406" s="323"/>
      <c r="U406" s="323"/>
      <c r="V406" s="323"/>
      <c r="W406" s="323"/>
      <c r="X406" s="323"/>
      <c r="Y406" s="323"/>
      <c r="Z406" s="323"/>
      <c r="AA406" s="323"/>
      <c r="AB406" s="323"/>
    </row>
    <row r="407">
      <c r="A407" s="323"/>
      <c r="B407" s="323"/>
      <c r="C407" s="342"/>
      <c r="D407" s="342"/>
      <c r="E407" s="323"/>
      <c r="F407" s="342"/>
      <c r="G407" s="323"/>
      <c r="H407" s="342"/>
      <c r="I407" s="323"/>
      <c r="J407" s="342"/>
      <c r="K407" s="323"/>
      <c r="L407" s="342"/>
      <c r="M407" s="323"/>
      <c r="N407" s="342"/>
      <c r="O407" s="323"/>
      <c r="P407" s="342"/>
      <c r="Q407" s="323"/>
      <c r="R407" s="323"/>
      <c r="S407" s="323"/>
      <c r="T407" s="323"/>
      <c r="U407" s="323"/>
      <c r="V407" s="323"/>
      <c r="W407" s="323"/>
      <c r="X407" s="323"/>
      <c r="Y407" s="323"/>
      <c r="Z407" s="323"/>
      <c r="AA407" s="323"/>
      <c r="AB407" s="323"/>
    </row>
    <row r="408">
      <c r="A408" s="323"/>
      <c r="B408" s="323"/>
      <c r="C408" s="342"/>
      <c r="D408" s="342"/>
      <c r="E408" s="323"/>
      <c r="F408" s="342"/>
      <c r="G408" s="323"/>
      <c r="H408" s="342"/>
      <c r="I408" s="323"/>
      <c r="J408" s="342"/>
      <c r="K408" s="323"/>
      <c r="L408" s="342"/>
      <c r="M408" s="323"/>
      <c r="N408" s="342"/>
      <c r="O408" s="323"/>
      <c r="P408" s="342"/>
      <c r="Q408" s="323"/>
      <c r="R408" s="323"/>
      <c r="S408" s="323"/>
      <c r="T408" s="323"/>
      <c r="U408" s="323"/>
      <c r="V408" s="323"/>
      <c r="W408" s="323"/>
      <c r="X408" s="323"/>
      <c r="Y408" s="323"/>
      <c r="Z408" s="323"/>
      <c r="AA408" s="323"/>
      <c r="AB408" s="323"/>
    </row>
    <row r="409">
      <c r="A409" s="323"/>
      <c r="B409" s="323"/>
      <c r="C409" s="342"/>
      <c r="D409" s="342"/>
      <c r="E409" s="323"/>
      <c r="F409" s="342"/>
      <c r="G409" s="323"/>
      <c r="H409" s="342"/>
      <c r="I409" s="323"/>
      <c r="J409" s="342"/>
      <c r="K409" s="323"/>
      <c r="L409" s="342"/>
      <c r="M409" s="323"/>
      <c r="N409" s="342"/>
      <c r="O409" s="323"/>
      <c r="P409" s="342"/>
      <c r="Q409" s="323"/>
      <c r="R409" s="323"/>
      <c r="S409" s="323"/>
      <c r="T409" s="323"/>
      <c r="U409" s="323"/>
      <c r="V409" s="323"/>
      <c r="W409" s="323"/>
      <c r="X409" s="323"/>
      <c r="Y409" s="323"/>
      <c r="Z409" s="323"/>
      <c r="AA409" s="323"/>
      <c r="AB409" s="323"/>
    </row>
    <row r="410">
      <c r="A410" s="323"/>
      <c r="B410" s="323"/>
      <c r="C410" s="342"/>
      <c r="D410" s="342"/>
      <c r="E410" s="323"/>
      <c r="F410" s="342"/>
      <c r="G410" s="323"/>
      <c r="H410" s="342"/>
      <c r="I410" s="323"/>
      <c r="J410" s="342"/>
      <c r="K410" s="323"/>
      <c r="L410" s="342"/>
      <c r="M410" s="323"/>
      <c r="N410" s="342"/>
      <c r="O410" s="323"/>
      <c r="P410" s="342"/>
      <c r="Q410" s="323"/>
      <c r="R410" s="323"/>
      <c r="S410" s="323"/>
      <c r="T410" s="323"/>
      <c r="U410" s="323"/>
      <c r="V410" s="323"/>
      <c r="W410" s="323"/>
      <c r="X410" s="323"/>
      <c r="Y410" s="323"/>
      <c r="Z410" s="323"/>
      <c r="AA410" s="323"/>
      <c r="AB410" s="323"/>
    </row>
    <row r="411">
      <c r="A411" s="323"/>
      <c r="B411" s="323"/>
      <c r="C411" s="342"/>
      <c r="D411" s="342"/>
      <c r="E411" s="323"/>
      <c r="F411" s="342"/>
      <c r="G411" s="323"/>
      <c r="H411" s="342"/>
      <c r="I411" s="323"/>
      <c r="J411" s="342"/>
      <c r="K411" s="323"/>
      <c r="L411" s="342"/>
      <c r="M411" s="323"/>
      <c r="N411" s="342"/>
      <c r="O411" s="323"/>
      <c r="P411" s="342"/>
      <c r="Q411" s="323"/>
      <c r="R411" s="323"/>
      <c r="S411" s="323"/>
      <c r="T411" s="323"/>
      <c r="U411" s="323"/>
      <c r="V411" s="323"/>
      <c r="W411" s="323"/>
      <c r="X411" s="323"/>
      <c r="Y411" s="323"/>
      <c r="Z411" s="323"/>
      <c r="AA411" s="323"/>
      <c r="AB411" s="323"/>
    </row>
    <row r="412">
      <c r="A412" s="323"/>
      <c r="B412" s="323"/>
      <c r="C412" s="342"/>
      <c r="D412" s="342"/>
      <c r="E412" s="323"/>
      <c r="F412" s="342"/>
      <c r="G412" s="323"/>
      <c r="H412" s="342"/>
      <c r="I412" s="323"/>
      <c r="J412" s="342"/>
      <c r="K412" s="323"/>
      <c r="L412" s="342"/>
      <c r="M412" s="323"/>
      <c r="N412" s="342"/>
      <c r="O412" s="323"/>
      <c r="P412" s="342"/>
      <c r="Q412" s="323"/>
      <c r="R412" s="323"/>
      <c r="S412" s="323"/>
      <c r="T412" s="323"/>
      <c r="U412" s="323"/>
      <c r="V412" s="323"/>
      <c r="W412" s="323"/>
      <c r="X412" s="323"/>
      <c r="Y412" s="323"/>
      <c r="Z412" s="323"/>
      <c r="AA412" s="323"/>
      <c r="AB412" s="323"/>
    </row>
    <row r="413">
      <c r="A413" s="323"/>
      <c r="B413" s="323"/>
      <c r="C413" s="342"/>
      <c r="D413" s="342"/>
      <c r="E413" s="323"/>
      <c r="F413" s="342"/>
      <c r="G413" s="323"/>
      <c r="H413" s="342"/>
      <c r="I413" s="323"/>
      <c r="J413" s="342"/>
      <c r="K413" s="323"/>
      <c r="L413" s="342"/>
      <c r="M413" s="323"/>
      <c r="N413" s="342"/>
      <c r="O413" s="323"/>
      <c r="P413" s="342"/>
      <c r="Q413" s="323"/>
      <c r="R413" s="323"/>
      <c r="S413" s="323"/>
      <c r="T413" s="323"/>
      <c r="U413" s="323"/>
      <c r="V413" s="323"/>
      <c r="W413" s="323"/>
      <c r="X413" s="323"/>
      <c r="Y413" s="323"/>
      <c r="Z413" s="323"/>
      <c r="AA413" s="323"/>
      <c r="AB413" s="323"/>
    </row>
    <row r="414">
      <c r="A414" s="323"/>
      <c r="B414" s="323"/>
      <c r="C414" s="342"/>
      <c r="D414" s="342"/>
      <c r="E414" s="323"/>
      <c r="F414" s="342"/>
      <c r="G414" s="323"/>
      <c r="H414" s="342"/>
      <c r="I414" s="323"/>
      <c r="J414" s="342"/>
      <c r="K414" s="323"/>
      <c r="L414" s="342"/>
      <c r="M414" s="323"/>
      <c r="N414" s="342"/>
      <c r="O414" s="323"/>
      <c r="P414" s="342"/>
      <c r="Q414" s="323"/>
      <c r="R414" s="323"/>
      <c r="S414" s="323"/>
      <c r="T414" s="323"/>
      <c r="U414" s="323"/>
      <c r="V414" s="323"/>
      <c r="W414" s="323"/>
      <c r="X414" s="323"/>
      <c r="Y414" s="323"/>
      <c r="Z414" s="323"/>
      <c r="AA414" s="323"/>
      <c r="AB414" s="323"/>
    </row>
    <row r="415">
      <c r="A415" s="323"/>
      <c r="B415" s="323"/>
      <c r="C415" s="342"/>
      <c r="D415" s="342"/>
      <c r="E415" s="323"/>
      <c r="F415" s="342"/>
      <c r="G415" s="323"/>
      <c r="H415" s="342"/>
      <c r="I415" s="323"/>
      <c r="J415" s="342"/>
      <c r="K415" s="323"/>
      <c r="L415" s="342"/>
      <c r="M415" s="323"/>
      <c r="N415" s="342"/>
      <c r="O415" s="323"/>
      <c r="P415" s="342"/>
      <c r="Q415" s="323"/>
      <c r="R415" s="323"/>
      <c r="S415" s="323"/>
      <c r="T415" s="323"/>
      <c r="U415" s="323"/>
      <c r="V415" s="323"/>
      <c r="W415" s="323"/>
      <c r="X415" s="323"/>
      <c r="Y415" s="323"/>
      <c r="Z415" s="323"/>
      <c r="AA415" s="323"/>
      <c r="AB415" s="323"/>
    </row>
    <row r="416">
      <c r="A416" s="323"/>
      <c r="B416" s="323"/>
      <c r="C416" s="342"/>
      <c r="D416" s="342"/>
      <c r="E416" s="323"/>
      <c r="F416" s="342"/>
      <c r="G416" s="323"/>
      <c r="H416" s="342"/>
      <c r="I416" s="323"/>
      <c r="J416" s="342"/>
      <c r="K416" s="323"/>
      <c r="L416" s="342"/>
      <c r="M416" s="323"/>
      <c r="N416" s="342"/>
      <c r="O416" s="323"/>
      <c r="P416" s="342"/>
      <c r="Q416" s="323"/>
      <c r="R416" s="323"/>
      <c r="S416" s="323"/>
      <c r="T416" s="323"/>
      <c r="U416" s="323"/>
      <c r="V416" s="323"/>
      <c r="W416" s="323"/>
      <c r="X416" s="323"/>
      <c r="Y416" s="323"/>
      <c r="Z416" s="323"/>
      <c r="AA416" s="323"/>
      <c r="AB416" s="323"/>
    </row>
    <row r="417">
      <c r="A417" s="323"/>
      <c r="B417" s="323"/>
      <c r="C417" s="342"/>
      <c r="D417" s="342"/>
      <c r="E417" s="323"/>
      <c r="F417" s="342"/>
      <c r="G417" s="323"/>
      <c r="H417" s="342"/>
      <c r="I417" s="323"/>
      <c r="J417" s="342"/>
      <c r="K417" s="323"/>
      <c r="L417" s="342"/>
      <c r="M417" s="323"/>
      <c r="N417" s="342"/>
      <c r="O417" s="323"/>
      <c r="P417" s="342"/>
      <c r="Q417" s="323"/>
      <c r="R417" s="323"/>
      <c r="S417" s="323"/>
      <c r="T417" s="323"/>
      <c r="U417" s="323"/>
      <c r="V417" s="323"/>
      <c r="W417" s="323"/>
      <c r="X417" s="323"/>
      <c r="Y417" s="323"/>
      <c r="Z417" s="323"/>
      <c r="AA417" s="323"/>
      <c r="AB417" s="323"/>
    </row>
    <row r="418">
      <c r="A418" s="323"/>
      <c r="B418" s="323"/>
      <c r="C418" s="342"/>
      <c r="D418" s="342"/>
      <c r="E418" s="323"/>
      <c r="F418" s="342"/>
      <c r="G418" s="323"/>
      <c r="H418" s="342"/>
      <c r="I418" s="323"/>
      <c r="J418" s="342"/>
      <c r="K418" s="323"/>
      <c r="L418" s="342"/>
      <c r="M418" s="323"/>
      <c r="N418" s="342"/>
      <c r="O418" s="323"/>
      <c r="P418" s="342"/>
      <c r="Q418" s="323"/>
      <c r="R418" s="323"/>
      <c r="S418" s="323"/>
      <c r="T418" s="323"/>
      <c r="U418" s="323"/>
      <c r="V418" s="323"/>
      <c r="W418" s="323"/>
      <c r="X418" s="323"/>
      <c r="Y418" s="323"/>
      <c r="Z418" s="323"/>
      <c r="AA418" s="323"/>
      <c r="AB418" s="323"/>
    </row>
    <row r="419">
      <c r="A419" s="323"/>
      <c r="B419" s="323"/>
      <c r="C419" s="342"/>
      <c r="D419" s="342"/>
      <c r="E419" s="323"/>
      <c r="F419" s="342"/>
      <c r="G419" s="323"/>
      <c r="H419" s="342"/>
      <c r="I419" s="323"/>
      <c r="J419" s="342"/>
      <c r="K419" s="323"/>
      <c r="L419" s="342"/>
      <c r="M419" s="323"/>
      <c r="N419" s="342"/>
      <c r="O419" s="323"/>
      <c r="P419" s="342"/>
      <c r="Q419" s="323"/>
      <c r="R419" s="323"/>
      <c r="S419" s="323"/>
      <c r="T419" s="323"/>
      <c r="U419" s="323"/>
      <c r="V419" s="323"/>
      <c r="W419" s="323"/>
      <c r="X419" s="323"/>
      <c r="Y419" s="323"/>
      <c r="Z419" s="323"/>
      <c r="AA419" s="323"/>
      <c r="AB419" s="323"/>
    </row>
    <row r="420">
      <c r="A420" s="323"/>
      <c r="B420" s="323"/>
      <c r="C420" s="342"/>
      <c r="D420" s="342"/>
      <c r="E420" s="323"/>
      <c r="F420" s="342"/>
      <c r="G420" s="323"/>
      <c r="H420" s="342"/>
      <c r="I420" s="323"/>
      <c r="J420" s="342"/>
      <c r="K420" s="323"/>
      <c r="L420" s="342"/>
      <c r="M420" s="323"/>
      <c r="N420" s="342"/>
      <c r="O420" s="323"/>
      <c r="P420" s="342"/>
      <c r="Q420" s="323"/>
      <c r="R420" s="323"/>
      <c r="S420" s="323"/>
      <c r="T420" s="323"/>
      <c r="U420" s="323"/>
      <c r="V420" s="323"/>
      <c r="W420" s="323"/>
      <c r="X420" s="323"/>
      <c r="Y420" s="323"/>
      <c r="Z420" s="323"/>
      <c r="AA420" s="323"/>
      <c r="AB420" s="323"/>
    </row>
    <row r="421">
      <c r="A421" s="323"/>
      <c r="B421" s="323"/>
      <c r="C421" s="342"/>
      <c r="D421" s="342"/>
      <c r="E421" s="323"/>
      <c r="F421" s="342"/>
      <c r="G421" s="323"/>
      <c r="H421" s="342"/>
      <c r="I421" s="323"/>
      <c r="J421" s="342"/>
      <c r="K421" s="323"/>
      <c r="L421" s="342"/>
      <c r="M421" s="323"/>
      <c r="N421" s="342"/>
      <c r="O421" s="323"/>
      <c r="P421" s="342"/>
      <c r="Q421" s="323"/>
      <c r="R421" s="323"/>
      <c r="S421" s="323"/>
      <c r="T421" s="323"/>
      <c r="U421" s="323"/>
      <c r="V421" s="323"/>
      <c r="W421" s="323"/>
      <c r="X421" s="323"/>
      <c r="Y421" s="323"/>
      <c r="Z421" s="323"/>
      <c r="AA421" s="323"/>
      <c r="AB421" s="323"/>
    </row>
    <row r="422">
      <c r="A422" s="323"/>
      <c r="B422" s="323"/>
      <c r="C422" s="342"/>
      <c r="D422" s="342"/>
      <c r="E422" s="323"/>
      <c r="F422" s="342"/>
      <c r="G422" s="323"/>
      <c r="H422" s="342"/>
      <c r="I422" s="323"/>
      <c r="J422" s="342"/>
      <c r="K422" s="323"/>
      <c r="L422" s="342"/>
      <c r="M422" s="323"/>
      <c r="N422" s="342"/>
      <c r="O422" s="323"/>
      <c r="P422" s="342"/>
      <c r="Q422" s="323"/>
      <c r="R422" s="323"/>
      <c r="S422" s="323"/>
      <c r="T422" s="323"/>
      <c r="U422" s="323"/>
      <c r="V422" s="323"/>
      <c r="W422" s="323"/>
      <c r="X422" s="323"/>
      <c r="Y422" s="323"/>
      <c r="Z422" s="323"/>
      <c r="AA422" s="323"/>
      <c r="AB422" s="323"/>
    </row>
    <row r="423">
      <c r="A423" s="323"/>
      <c r="B423" s="323"/>
      <c r="C423" s="342"/>
      <c r="D423" s="342"/>
      <c r="E423" s="323"/>
      <c r="F423" s="342"/>
      <c r="G423" s="323"/>
      <c r="H423" s="342"/>
      <c r="I423" s="323"/>
      <c r="J423" s="342"/>
      <c r="K423" s="323"/>
      <c r="L423" s="342"/>
      <c r="M423" s="323"/>
      <c r="N423" s="342"/>
      <c r="O423" s="323"/>
      <c r="P423" s="342"/>
      <c r="Q423" s="323"/>
      <c r="R423" s="323"/>
      <c r="S423" s="323"/>
      <c r="T423" s="323"/>
      <c r="U423" s="323"/>
      <c r="V423" s="323"/>
      <c r="W423" s="323"/>
      <c r="X423" s="323"/>
      <c r="Y423" s="323"/>
      <c r="Z423" s="323"/>
      <c r="AA423" s="323"/>
      <c r="AB423" s="323"/>
    </row>
    <row r="424">
      <c r="A424" s="323"/>
      <c r="B424" s="323"/>
      <c r="C424" s="342"/>
      <c r="D424" s="342"/>
      <c r="E424" s="323"/>
      <c r="F424" s="342"/>
      <c r="G424" s="323"/>
      <c r="H424" s="342"/>
      <c r="I424" s="323"/>
      <c r="J424" s="342"/>
      <c r="K424" s="323"/>
      <c r="L424" s="342"/>
      <c r="M424" s="323"/>
      <c r="N424" s="342"/>
      <c r="O424" s="323"/>
      <c r="P424" s="342"/>
      <c r="Q424" s="323"/>
      <c r="R424" s="323"/>
      <c r="S424" s="323"/>
      <c r="T424" s="323"/>
      <c r="U424" s="323"/>
      <c r="V424" s="323"/>
      <c r="W424" s="323"/>
      <c r="X424" s="323"/>
      <c r="Y424" s="323"/>
      <c r="Z424" s="323"/>
      <c r="AA424" s="323"/>
      <c r="AB424" s="323"/>
    </row>
    <row r="425">
      <c r="A425" s="323"/>
      <c r="B425" s="323"/>
      <c r="C425" s="342"/>
      <c r="D425" s="342"/>
      <c r="E425" s="323"/>
      <c r="F425" s="342"/>
      <c r="G425" s="323"/>
      <c r="H425" s="342"/>
      <c r="I425" s="323"/>
      <c r="J425" s="342"/>
      <c r="K425" s="323"/>
      <c r="L425" s="342"/>
      <c r="M425" s="323"/>
      <c r="N425" s="342"/>
      <c r="O425" s="323"/>
      <c r="P425" s="342"/>
      <c r="Q425" s="323"/>
      <c r="R425" s="323"/>
      <c r="S425" s="323"/>
      <c r="T425" s="323"/>
      <c r="U425" s="323"/>
      <c r="V425" s="323"/>
      <c r="W425" s="323"/>
      <c r="X425" s="323"/>
      <c r="Y425" s="323"/>
      <c r="Z425" s="323"/>
      <c r="AA425" s="323"/>
      <c r="AB425" s="323"/>
    </row>
    <row r="426">
      <c r="A426" s="323"/>
      <c r="B426" s="323"/>
      <c r="C426" s="342"/>
      <c r="D426" s="342"/>
      <c r="E426" s="323"/>
      <c r="F426" s="342"/>
      <c r="G426" s="323"/>
      <c r="H426" s="342"/>
      <c r="I426" s="323"/>
      <c r="J426" s="342"/>
      <c r="K426" s="323"/>
      <c r="L426" s="342"/>
      <c r="M426" s="323"/>
      <c r="N426" s="342"/>
      <c r="O426" s="323"/>
      <c r="P426" s="342"/>
      <c r="Q426" s="323"/>
      <c r="R426" s="323"/>
      <c r="S426" s="323"/>
      <c r="T426" s="323"/>
      <c r="U426" s="323"/>
      <c r="V426" s="323"/>
      <c r="W426" s="323"/>
      <c r="X426" s="323"/>
      <c r="Y426" s="323"/>
      <c r="Z426" s="323"/>
      <c r="AA426" s="323"/>
      <c r="AB426" s="323"/>
    </row>
    <row r="427">
      <c r="A427" s="323"/>
      <c r="B427" s="323"/>
      <c r="C427" s="342"/>
      <c r="D427" s="342"/>
      <c r="E427" s="323"/>
      <c r="F427" s="342"/>
      <c r="G427" s="323"/>
      <c r="H427" s="342"/>
      <c r="I427" s="323"/>
      <c r="J427" s="342"/>
      <c r="K427" s="323"/>
      <c r="L427" s="342"/>
      <c r="M427" s="323"/>
      <c r="N427" s="342"/>
      <c r="O427" s="323"/>
      <c r="P427" s="342"/>
      <c r="Q427" s="323"/>
      <c r="R427" s="323"/>
      <c r="S427" s="323"/>
      <c r="T427" s="323"/>
      <c r="U427" s="323"/>
      <c r="V427" s="323"/>
      <c r="W427" s="323"/>
      <c r="X427" s="323"/>
      <c r="Y427" s="323"/>
      <c r="Z427" s="323"/>
      <c r="AA427" s="323"/>
      <c r="AB427" s="323"/>
    </row>
    <row r="428">
      <c r="A428" s="323"/>
      <c r="B428" s="323"/>
      <c r="C428" s="342"/>
      <c r="D428" s="342"/>
      <c r="E428" s="323"/>
      <c r="F428" s="342"/>
      <c r="G428" s="323"/>
      <c r="H428" s="342"/>
      <c r="I428" s="323"/>
      <c r="J428" s="342"/>
      <c r="K428" s="323"/>
      <c r="L428" s="342"/>
      <c r="M428" s="323"/>
      <c r="N428" s="342"/>
      <c r="O428" s="323"/>
      <c r="P428" s="342"/>
      <c r="Q428" s="323"/>
      <c r="R428" s="323"/>
      <c r="S428" s="323"/>
      <c r="T428" s="323"/>
      <c r="U428" s="323"/>
      <c r="V428" s="323"/>
      <c r="W428" s="323"/>
      <c r="X428" s="323"/>
      <c r="Y428" s="323"/>
      <c r="Z428" s="323"/>
      <c r="AA428" s="323"/>
      <c r="AB428" s="323"/>
    </row>
    <row r="429">
      <c r="A429" s="323"/>
      <c r="B429" s="323"/>
      <c r="C429" s="342"/>
      <c r="D429" s="342"/>
      <c r="E429" s="323"/>
      <c r="F429" s="342"/>
      <c r="G429" s="323"/>
      <c r="H429" s="342"/>
      <c r="I429" s="323"/>
      <c r="J429" s="342"/>
      <c r="K429" s="323"/>
      <c r="L429" s="342"/>
      <c r="M429" s="323"/>
      <c r="N429" s="342"/>
      <c r="O429" s="323"/>
      <c r="P429" s="342"/>
      <c r="Q429" s="323"/>
      <c r="R429" s="323"/>
      <c r="S429" s="323"/>
      <c r="T429" s="323"/>
      <c r="U429" s="323"/>
      <c r="V429" s="323"/>
      <c r="W429" s="323"/>
      <c r="X429" s="323"/>
      <c r="Y429" s="323"/>
      <c r="Z429" s="323"/>
      <c r="AA429" s="323"/>
      <c r="AB429" s="323"/>
    </row>
    <row r="430">
      <c r="A430" s="323"/>
      <c r="B430" s="323"/>
      <c r="C430" s="342"/>
      <c r="D430" s="342"/>
      <c r="E430" s="323"/>
      <c r="F430" s="342"/>
      <c r="G430" s="323"/>
      <c r="H430" s="342"/>
      <c r="I430" s="323"/>
      <c r="J430" s="342"/>
      <c r="K430" s="323"/>
      <c r="L430" s="342"/>
      <c r="M430" s="323"/>
      <c r="N430" s="342"/>
      <c r="O430" s="323"/>
      <c r="P430" s="342"/>
      <c r="Q430" s="323"/>
      <c r="R430" s="323"/>
      <c r="S430" s="323"/>
      <c r="T430" s="323"/>
      <c r="U430" s="323"/>
      <c r="V430" s="323"/>
      <c r="W430" s="323"/>
      <c r="X430" s="323"/>
      <c r="Y430" s="323"/>
      <c r="Z430" s="323"/>
      <c r="AA430" s="323"/>
      <c r="AB430" s="323"/>
    </row>
    <row r="431">
      <c r="A431" s="323"/>
      <c r="B431" s="323"/>
      <c r="C431" s="342"/>
      <c r="D431" s="342"/>
      <c r="E431" s="323"/>
      <c r="F431" s="342"/>
      <c r="G431" s="323"/>
      <c r="H431" s="342"/>
      <c r="I431" s="323"/>
      <c r="J431" s="342"/>
      <c r="K431" s="323"/>
      <c r="L431" s="342"/>
      <c r="M431" s="323"/>
      <c r="N431" s="342"/>
      <c r="O431" s="323"/>
      <c r="P431" s="342"/>
      <c r="Q431" s="323"/>
      <c r="R431" s="323"/>
      <c r="S431" s="323"/>
      <c r="T431" s="323"/>
      <c r="U431" s="323"/>
      <c r="V431" s="323"/>
      <c r="W431" s="323"/>
      <c r="X431" s="323"/>
      <c r="Y431" s="323"/>
      <c r="Z431" s="323"/>
      <c r="AA431" s="323"/>
      <c r="AB431" s="323"/>
    </row>
    <row r="432">
      <c r="A432" s="323"/>
      <c r="B432" s="323"/>
      <c r="C432" s="342"/>
      <c r="D432" s="342"/>
      <c r="E432" s="323"/>
      <c r="F432" s="342"/>
      <c r="G432" s="323"/>
      <c r="H432" s="342"/>
      <c r="I432" s="323"/>
      <c r="J432" s="342"/>
      <c r="K432" s="323"/>
      <c r="L432" s="342"/>
      <c r="M432" s="323"/>
      <c r="N432" s="342"/>
      <c r="O432" s="323"/>
      <c r="P432" s="342"/>
      <c r="Q432" s="323"/>
      <c r="R432" s="323"/>
      <c r="S432" s="323"/>
      <c r="T432" s="323"/>
      <c r="U432" s="323"/>
      <c r="V432" s="323"/>
      <c r="W432" s="323"/>
      <c r="X432" s="323"/>
      <c r="Y432" s="323"/>
      <c r="Z432" s="323"/>
      <c r="AA432" s="323"/>
      <c r="AB432" s="323"/>
    </row>
    <row r="433">
      <c r="A433" s="323"/>
      <c r="B433" s="323"/>
      <c r="C433" s="342"/>
      <c r="D433" s="342"/>
      <c r="E433" s="323"/>
      <c r="F433" s="342"/>
      <c r="G433" s="323"/>
      <c r="H433" s="342"/>
      <c r="I433" s="323"/>
      <c r="J433" s="342"/>
      <c r="K433" s="323"/>
      <c r="L433" s="342"/>
      <c r="M433" s="323"/>
      <c r="N433" s="342"/>
      <c r="O433" s="323"/>
      <c r="P433" s="342"/>
      <c r="Q433" s="323"/>
      <c r="R433" s="323"/>
      <c r="S433" s="323"/>
      <c r="T433" s="323"/>
      <c r="U433" s="323"/>
      <c r="V433" s="323"/>
      <c r="W433" s="323"/>
      <c r="X433" s="323"/>
      <c r="Y433" s="323"/>
      <c r="Z433" s="323"/>
      <c r="AA433" s="323"/>
      <c r="AB433" s="323"/>
    </row>
    <row r="434">
      <c r="A434" s="323"/>
      <c r="B434" s="323"/>
      <c r="C434" s="342"/>
      <c r="D434" s="342"/>
      <c r="E434" s="323"/>
      <c r="F434" s="342"/>
      <c r="G434" s="323"/>
      <c r="H434" s="342"/>
      <c r="I434" s="323"/>
      <c r="J434" s="342"/>
      <c r="K434" s="323"/>
      <c r="L434" s="342"/>
      <c r="M434" s="323"/>
      <c r="N434" s="342"/>
      <c r="O434" s="323"/>
      <c r="P434" s="342"/>
      <c r="Q434" s="323"/>
      <c r="R434" s="323"/>
      <c r="S434" s="323"/>
      <c r="T434" s="323"/>
      <c r="U434" s="323"/>
      <c r="V434" s="323"/>
      <c r="W434" s="323"/>
      <c r="X434" s="323"/>
      <c r="Y434" s="323"/>
      <c r="Z434" s="323"/>
      <c r="AA434" s="323"/>
      <c r="AB434" s="323"/>
    </row>
    <row r="435">
      <c r="A435" s="323"/>
      <c r="B435" s="323"/>
      <c r="C435" s="342"/>
      <c r="D435" s="342"/>
      <c r="E435" s="323"/>
      <c r="F435" s="342"/>
      <c r="G435" s="323"/>
      <c r="H435" s="342"/>
      <c r="I435" s="323"/>
      <c r="J435" s="342"/>
      <c r="K435" s="323"/>
      <c r="L435" s="342"/>
      <c r="M435" s="323"/>
      <c r="N435" s="342"/>
      <c r="O435" s="323"/>
      <c r="P435" s="342"/>
      <c r="Q435" s="323"/>
      <c r="R435" s="323"/>
      <c r="S435" s="323"/>
      <c r="T435" s="323"/>
      <c r="U435" s="323"/>
      <c r="V435" s="323"/>
      <c r="W435" s="323"/>
      <c r="X435" s="323"/>
      <c r="Y435" s="323"/>
      <c r="Z435" s="323"/>
      <c r="AA435" s="323"/>
      <c r="AB435" s="323"/>
    </row>
    <row r="436">
      <c r="A436" s="323"/>
      <c r="B436" s="323"/>
      <c r="C436" s="342"/>
      <c r="D436" s="342"/>
      <c r="E436" s="323"/>
      <c r="F436" s="342"/>
      <c r="G436" s="323"/>
      <c r="H436" s="342"/>
      <c r="I436" s="323"/>
      <c r="J436" s="342"/>
      <c r="K436" s="323"/>
      <c r="L436" s="342"/>
      <c r="M436" s="323"/>
      <c r="N436" s="342"/>
      <c r="O436" s="323"/>
      <c r="P436" s="342"/>
      <c r="Q436" s="323"/>
      <c r="R436" s="323"/>
      <c r="S436" s="323"/>
      <c r="T436" s="323"/>
      <c r="U436" s="323"/>
      <c r="V436" s="323"/>
      <c r="W436" s="323"/>
      <c r="X436" s="323"/>
      <c r="Y436" s="323"/>
      <c r="Z436" s="323"/>
      <c r="AA436" s="323"/>
      <c r="AB436" s="323"/>
    </row>
    <row r="437">
      <c r="A437" s="323"/>
      <c r="B437" s="323"/>
      <c r="C437" s="342"/>
      <c r="D437" s="342"/>
      <c r="E437" s="323"/>
      <c r="F437" s="342"/>
      <c r="G437" s="323"/>
      <c r="H437" s="342"/>
      <c r="I437" s="323"/>
      <c r="J437" s="342"/>
      <c r="K437" s="323"/>
      <c r="L437" s="342"/>
      <c r="M437" s="323"/>
      <c r="N437" s="342"/>
      <c r="O437" s="323"/>
      <c r="P437" s="342"/>
      <c r="Q437" s="323"/>
      <c r="R437" s="323"/>
      <c r="S437" s="323"/>
      <c r="T437" s="323"/>
      <c r="U437" s="323"/>
      <c r="V437" s="323"/>
      <c r="W437" s="323"/>
      <c r="X437" s="323"/>
      <c r="Y437" s="323"/>
      <c r="Z437" s="323"/>
      <c r="AA437" s="323"/>
      <c r="AB437" s="323"/>
    </row>
    <row r="438">
      <c r="A438" s="323"/>
      <c r="B438" s="323"/>
      <c r="C438" s="342"/>
      <c r="D438" s="342"/>
      <c r="E438" s="323"/>
      <c r="F438" s="342"/>
      <c r="G438" s="323"/>
      <c r="H438" s="342"/>
      <c r="I438" s="323"/>
      <c r="J438" s="342"/>
      <c r="K438" s="323"/>
      <c r="L438" s="342"/>
      <c r="M438" s="323"/>
      <c r="N438" s="342"/>
      <c r="O438" s="323"/>
      <c r="P438" s="342"/>
      <c r="Q438" s="323"/>
      <c r="R438" s="323"/>
      <c r="S438" s="323"/>
      <c r="T438" s="323"/>
      <c r="U438" s="323"/>
      <c r="V438" s="323"/>
      <c r="W438" s="323"/>
      <c r="X438" s="323"/>
      <c r="Y438" s="323"/>
      <c r="Z438" s="323"/>
      <c r="AA438" s="323"/>
      <c r="AB438" s="323"/>
    </row>
    <row r="439">
      <c r="A439" s="323"/>
      <c r="B439" s="323"/>
      <c r="C439" s="342"/>
      <c r="D439" s="342"/>
      <c r="E439" s="323"/>
      <c r="F439" s="342"/>
      <c r="G439" s="323"/>
      <c r="H439" s="342"/>
      <c r="I439" s="323"/>
      <c r="J439" s="342"/>
      <c r="K439" s="323"/>
      <c r="L439" s="342"/>
      <c r="M439" s="323"/>
      <c r="N439" s="342"/>
      <c r="O439" s="323"/>
      <c r="P439" s="342"/>
      <c r="Q439" s="323"/>
      <c r="R439" s="323"/>
      <c r="S439" s="323"/>
      <c r="T439" s="323"/>
      <c r="U439" s="323"/>
      <c r="V439" s="323"/>
      <c r="W439" s="323"/>
      <c r="X439" s="323"/>
      <c r="Y439" s="323"/>
      <c r="Z439" s="323"/>
      <c r="AA439" s="323"/>
      <c r="AB439" s="323"/>
    </row>
    <row r="440">
      <c r="A440" s="323"/>
      <c r="B440" s="323"/>
      <c r="C440" s="342"/>
      <c r="D440" s="342"/>
      <c r="E440" s="323"/>
      <c r="F440" s="342"/>
      <c r="G440" s="323"/>
      <c r="H440" s="342"/>
      <c r="I440" s="323"/>
      <c r="J440" s="342"/>
      <c r="K440" s="323"/>
      <c r="L440" s="342"/>
      <c r="M440" s="323"/>
      <c r="N440" s="342"/>
      <c r="O440" s="323"/>
      <c r="P440" s="342"/>
      <c r="Q440" s="323"/>
      <c r="R440" s="323"/>
      <c r="S440" s="323"/>
      <c r="T440" s="323"/>
      <c r="U440" s="323"/>
      <c r="V440" s="323"/>
      <c r="W440" s="323"/>
      <c r="X440" s="323"/>
      <c r="Y440" s="323"/>
      <c r="Z440" s="323"/>
      <c r="AA440" s="323"/>
      <c r="AB440" s="323"/>
    </row>
    <row r="441">
      <c r="A441" s="323"/>
      <c r="B441" s="323"/>
      <c r="C441" s="342"/>
      <c r="D441" s="342"/>
      <c r="E441" s="323"/>
      <c r="F441" s="342"/>
      <c r="G441" s="323"/>
      <c r="H441" s="342"/>
      <c r="I441" s="323"/>
      <c r="J441" s="342"/>
      <c r="K441" s="323"/>
      <c r="L441" s="342"/>
      <c r="M441" s="323"/>
      <c r="N441" s="342"/>
      <c r="O441" s="323"/>
      <c r="P441" s="342"/>
      <c r="Q441" s="323"/>
      <c r="R441" s="323"/>
      <c r="S441" s="323"/>
      <c r="T441" s="323"/>
      <c r="U441" s="323"/>
      <c r="V441" s="323"/>
      <c r="W441" s="323"/>
      <c r="X441" s="323"/>
      <c r="Y441" s="323"/>
      <c r="Z441" s="323"/>
      <c r="AA441" s="323"/>
      <c r="AB441" s="323"/>
    </row>
    <row r="442">
      <c r="A442" s="323"/>
      <c r="B442" s="323"/>
      <c r="C442" s="342"/>
      <c r="D442" s="342"/>
      <c r="E442" s="323"/>
      <c r="F442" s="342"/>
      <c r="G442" s="323"/>
      <c r="H442" s="342"/>
      <c r="I442" s="323"/>
      <c r="J442" s="342"/>
      <c r="K442" s="323"/>
      <c r="L442" s="342"/>
      <c r="M442" s="323"/>
      <c r="N442" s="342"/>
      <c r="O442" s="323"/>
      <c r="P442" s="342"/>
      <c r="Q442" s="323"/>
      <c r="R442" s="323"/>
      <c r="S442" s="323"/>
      <c r="T442" s="323"/>
      <c r="U442" s="323"/>
      <c r="V442" s="323"/>
      <c r="W442" s="323"/>
      <c r="X442" s="323"/>
      <c r="Y442" s="323"/>
      <c r="Z442" s="323"/>
      <c r="AA442" s="323"/>
      <c r="AB442" s="323"/>
    </row>
    <row r="443">
      <c r="A443" s="323"/>
      <c r="B443" s="323"/>
      <c r="C443" s="342"/>
      <c r="D443" s="342"/>
      <c r="E443" s="323"/>
      <c r="F443" s="342"/>
      <c r="G443" s="323"/>
      <c r="H443" s="342"/>
      <c r="I443" s="323"/>
      <c r="J443" s="342"/>
      <c r="K443" s="323"/>
      <c r="L443" s="342"/>
      <c r="M443" s="323"/>
      <c r="N443" s="342"/>
      <c r="O443" s="323"/>
      <c r="P443" s="342"/>
      <c r="Q443" s="323"/>
      <c r="R443" s="323"/>
      <c r="S443" s="323"/>
      <c r="T443" s="323"/>
      <c r="U443" s="323"/>
      <c r="V443" s="323"/>
      <c r="W443" s="323"/>
      <c r="X443" s="323"/>
      <c r="Y443" s="323"/>
      <c r="Z443" s="323"/>
      <c r="AA443" s="323"/>
      <c r="AB443" s="323"/>
    </row>
    <row r="444">
      <c r="A444" s="323"/>
      <c r="B444" s="323"/>
      <c r="C444" s="342"/>
      <c r="D444" s="342"/>
      <c r="E444" s="323"/>
      <c r="F444" s="342"/>
      <c r="G444" s="323"/>
      <c r="H444" s="342"/>
      <c r="I444" s="323"/>
      <c r="J444" s="342"/>
      <c r="K444" s="323"/>
      <c r="L444" s="342"/>
      <c r="M444" s="323"/>
      <c r="N444" s="342"/>
      <c r="O444" s="323"/>
      <c r="P444" s="342"/>
      <c r="Q444" s="323"/>
      <c r="R444" s="323"/>
      <c r="S444" s="323"/>
      <c r="T444" s="323"/>
      <c r="U444" s="323"/>
      <c r="V444" s="323"/>
      <c r="W444" s="323"/>
      <c r="X444" s="323"/>
      <c r="Y444" s="323"/>
      <c r="Z444" s="323"/>
      <c r="AA444" s="323"/>
      <c r="AB444" s="323"/>
    </row>
    <row r="445">
      <c r="A445" s="323"/>
      <c r="B445" s="323"/>
      <c r="C445" s="342"/>
      <c r="D445" s="342"/>
      <c r="E445" s="323"/>
      <c r="F445" s="342"/>
      <c r="G445" s="323"/>
      <c r="H445" s="342"/>
      <c r="I445" s="323"/>
      <c r="J445" s="342"/>
      <c r="K445" s="323"/>
      <c r="L445" s="342"/>
      <c r="M445" s="323"/>
      <c r="N445" s="342"/>
      <c r="O445" s="323"/>
      <c r="P445" s="342"/>
      <c r="Q445" s="323"/>
      <c r="R445" s="323"/>
      <c r="S445" s="323"/>
      <c r="T445" s="323"/>
      <c r="U445" s="323"/>
      <c r="V445" s="323"/>
      <c r="W445" s="323"/>
      <c r="X445" s="323"/>
      <c r="Y445" s="323"/>
      <c r="Z445" s="323"/>
      <c r="AA445" s="323"/>
      <c r="AB445" s="323"/>
    </row>
    <row r="446">
      <c r="A446" s="323"/>
      <c r="B446" s="323"/>
      <c r="C446" s="342"/>
      <c r="D446" s="342"/>
      <c r="E446" s="323"/>
      <c r="F446" s="342"/>
      <c r="G446" s="323"/>
      <c r="H446" s="342"/>
      <c r="I446" s="323"/>
      <c r="J446" s="342"/>
      <c r="K446" s="323"/>
      <c r="L446" s="342"/>
      <c r="M446" s="323"/>
      <c r="N446" s="342"/>
      <c r="O446" s="323"/>
      <c r="P446" s="342"/>
      <c r="Q446" s="323"/>
      <c r="R446" s="323"/>
      <c r="S446" s="323"/>
      <c r="T446" s="323"/>
      <c r="U446" s="323"/>
      <c r="V446" s="323"/>
      <c r="W446" s="323"/>
      <c r="X446" s="323"/>
      <c r="Y446" s="323"/>
      <c r="Z446" s="323"/>
      <c r="AA446" s="323"/>
      <c r="AB446" s="323"/>
    </row>
    <row r="447">
      <c r="A447" s="323"/>
      <c r="B447" s="323"/>
      <c r="C447" s="342"/>
      <c r="D447" s="342"/>
      <c r="E447" s="323"/>
      <c r="F447" s="342"/>
      <c r="G447" s="323"/>
      <c r="H447" s="342"/>
      <c r="I447" s="323"/>
      <c r="J447" s="342"/>
      <c r="K447" s="323"/>
      <c r="L447" s="342"/>
      <c r="M447" s="323"/>
      <c r="N447" s="342"/>
      <c r="O447" s="323"/>
      <c r="P447" s="342"/>
      <c r="Q447" s="323"/>
      <c r="R447" s="323"/>
      <c r="S447" s="323"/>
      <c r="T447" s="323"/>
      <c r="U447" s="323"/>
      <c r="V447" s="323"/>
      <c r="W447" s="323"/>
      <c r="X447" s="323"/>
      <c r="Y447" s="323"/>
      <c r="Z447" s="323"/>
      <c r="AA447" s="323"/>
      <c r="AB447" s="323"/>
    </row>
    <row r="448">
      <c r="A448" s="323"/>
      <c r="B448" s="323"/>
      <c r="C448" s="342"/>
      <c r="D448" s="342"/>
      <c r="E448" s="323"/>
      <c r="F448" s="342"/>
      <c r="G448" s="323"/>
      <c r="H448" s="342"/>
      <c r="I448" s="323"/>
      <c r="J448" s="342"/>
      <c r="K448" s="323"/>
      <c r="L448" s="342"/>
      <c r="M448" s="323"/>
      <c r="N448" s="342"/>
      <c r="O448" s="323"/>
      <c r="P448" s="342"/>
      <c r="Q448" s="323"/>
      <c r="R448" s="323"/>
      <c r="S448" s="323"/>
      <c r="T448" s="323"/>
      <c r="U448" s="323"/>
      <c r="V448" s="323"/>
      <c r="W448" s="323"/>
      <c r="X448" s="323"/>
      <c r="Y448" s="323"/>
      <c r="Z448" s="323"/>
      <c r="AA448" s="323"/>
      <c r="AB448" s="323"/>
    </row>
    <row r="449">
      <c r="A449" s="323"/>
      <c r="B449" s="323"/>
      <c r="C449" s="342"/>
      <c r="D449" s="342"/>
      <c r="E449" s="323"/>
      <c r="F449" s="342"/>
      <c r="G449" s="323"/>
      <c r="H449" s="342"/>
      <c r="I449" s="323"/>
      <c r="J449" s="342"/>
      <c r="K449" s="323"/>
      <c r="L449" s="342"/>
      <c r="M449" s="323"/>
      <c r="N449" s="342"/>
      <c r="O449" s="323"/>
      <c r="P449" s="342"/>
      <c r="Q449" s="323"/>
      <c r="R449" s="323"/>
      <c r="S449" s="323"/>
      <c r="T449" s="323"/>
      <c r="U449" s="323"/>
      <c r="V449" s="323"/>
      <c r="W449" s="323"/>
      <c r="X449" s="323"/>
      <c r="Y449" s="323"/>
      <c r="Z449" s="323"/>
      <c r="AA449" s="323"/>
      <c r="AB449" s="323"/>
    </row>
    <row r="450">
      <c r="A450" s="323"/>
      <c r="B450" s="323"/>
      <c r="C450" s="342"/>
      <c r="D450" s="342"/>
      <c r="E450" s="323"/>
      <c r="F450" s="342"/>
      <c r="G450" s="323"/>
      <c r="H450" s="342"/>
      <c r="I450" s="323"/>
      <c r="J450" s="342"/>
      <c r="K450" s="323"/>
      <c r="L450" s="342"/>
      <c r="M450" s="323"/>
      <c r="N450" s="342"/>
      <c r="O450" s="323"/>
      <c r="P450" s="342"/>
      <c r="Q450" s="323"/>
      <c r="R450" s="323"/>
      <c r="S450" s="323"/>
      <c r="T450" s="323"/>
      <c r="U450" s="323"/>
      <c r="V450" s="323"/>
      <c r="W450" s="323"/>
      <c r="X450" s="323"/>
      <c r="Y450" s="323"/>
      <c r="Z450" s="323"/>
      <c r="AA450" s="323"/>
      <c r="AB450" s="323"/>
    </row>
    <row r="451">
      <c r="A451" s="323"/>
      <c r="B451" s="323"/>
      <c r="C451" s="342"/>
      <c r="D451" s="342"/>
      <c r="E451" s="323"/>
      <c r="F451" s="342"/>
      <c r="G451" s="323"/>
      <c r="H451" s="342"/>
      <c r="I451" s="323"/>
      <c r="J451" s="342"/>
      <c r="K451" s="323"/>
      <c r="L451" s="342"/>
      <c r="M451" s="323"/>
      <c r="N451" s="342"/>
      <c r="O451" s="323"/>
      <c r="P451" s="342"/>
      <c r="Q451" s="323"/>
      <c r="R451" s="323"/>
      <c r="S451" s="323"/>
      <c r="T451" s="323"/>
      <c r="U451" s="323"/>
      <c r="V451" s="323"/>
      <c r="W451" s="323"/>
      <c r="X451" s="323"/>
      <c r="Y451" s="323"/>
      <c r="Z451" s="323"/>
      <c r="AA451" s="323"/>
      <c r="AB451" s="323"/>
    </row>
    <row r="452">
      <c r="A452" s="323"/>
      <c r="B452" s="323"/>
      <c r="C452" s="342"/>
      <c r="D452" s="342"/>
      <c r="E452" s="323"/>
      <c r="F452" s="342"/>
      <c r="G452" s="323"/>
      <c r="H452" s="342"/>
      <c r="I452" s="323"/>
      <c r="J452" s="342"/>
      <c r="K452" s="323"/>
      <c r="L452" s="342"/>
      <c r="M452" s="323"/>
      <c r="N452" s="342"/>
      <c r="O452" s="323"/>
      <c r="P452" s="342"/>
      <c r="Q452" s="323"/>
      <c r="R452" s="323"/>
      <c r="S452" s="323"/>
      <c r="T452" s="323"/>
      <c r="U452" s="323"/>
      <c r="V452" s="323"/>
      <c r="W452" s="323"/>
      <c r="X452" s="323"/>
      <c r="Y452" s="323"/>
      <c r="Z452" s="323"/>
      <c r="AA452" s="323"/>
      <c r="AB452" s="323"/>
    </row>
    <row r="453">
      <c r="A453" s="323"/>
      <c r="B453" s="323"/>
      <c r="C453" s="342"/>
      <c r="D453" s="342"/>
      <c r="E453" s="323"/>
      <c r="F453" s="342"/>
      <c r="G453" s="323"/>
      <c r="H453" s="342"/>
      <c r="I453" s="323"/>
      <c r="J453" s="342"/>
      <c r="K453" s="323"/>
      <c r="L453" s="342"/>
      <c r="M453" s="323"/>
      <c r="N453" s="342"/>
      <c r="O453" s="323"/>
      <c r="P453" s="342"/>
      <c r="Q453" s="323"/>
      <c r="R453" s="323"/>
      <c r="S453" s="323"/>
      <c r="T453" s="323"/>
      <c r="U453" s="323"/>
      <c r="V453" s="323"/>
      <c r="W453" s="323"/>
      <c r="X453" s="323"/>
      <c r="Y453" s="323"/>
      <c r="Z453" s="323"/>
      <c r="AA453" s="323"/>
      <c r="AB453" s="323"/>
    </row>
    <row r="454">
      <c r="A454" s="323"/>
      <c r="B454" s="323"/>
      <c r="C454" s="342"/>
      <c r="D454" s="342"/>
      <c r="E454" s="323"/>
      <c r="F454" s="342"/>
      <c r="G454" s="323"/>
      <c r="H454" s="342"/>
      <c r="I454" s="323"/>
      <c r="J454" s="342"/>
      <c r="K454" s="323"/>
      <c r="L454" s="342"/>
      <c r="M454" s="323"/>
      <c r="N454" s="342"/>
      <c r="O454" s="323"/>
      <c r="P454" s="342"/>
      <c r="Q454" s="323"/>
      <c r="R454" s="323"/>
      <c r="S454" s="323"/>
      <c r="T454" s="323"/>
      <c r="U454" s="323"/>
      <c r="V454" s="323"/>
      <c r="W454" s="323"/>
      <c r="X454" s="323"/>
      <c r="Y454" s="323"/>
      <c r="Z454" s="323"/>
      <c r="AA454" s="323"/>
      <c r="AB454" s="323"/>
    </row>
    <row r="455">
      <c r="A455" s="323"/>
      <c r="B455" s="323"/>
      <c r="C455" s="342"/>
      <c r="D455" s="342"/>
      <c r="E455" s="323"/>
      <c r="F455" s="342"/>
      <c r="G455" s="323"/>
      <c r="H455" s="342"/>
      <c r="I455" s="323"/>
      <c r="J455" s="342"/>
      <c r="K455" s="323"/>
      <c r="L455" s="342"/>
      <c r="M455" s="323"/>
      <c r="N455" s="342"/>
      <c r="O455" s="323"/>
      <c r="P455" s="342"/>
      <c r="Q455" s="323"/>
      <c r="R455" s="323"/>
      <c r="S455" s="323"/>
      <c r="T455" s="323"/>
      <c r="U455" s="323"/>
      <c r="V455" s="323"/>
      <c r="W455" s="323"/>
      <c r="X455" s="323"/>
      <c r="Y455" s="323"/>
      <c r="Z455" s="323"/>
      <c r="AA455" s="323"/>
      <c r="AB455" s="323"/>
    </row>
    <row r="456">
      <c r="A456" s="323"/>
      <c r="B456" s="323"/>
      <c r="C456" s="342"/>
      <c r="D456" s="342"/>
      <c r="E456" s="323"/>
      <c r="F456" s="342"/>
      <c r="G456" s="323"/>
      <c r="H456" s="342"/>
      <c r="I456" s="323"/>
      <c r="J456" s="342"/>
      <c r="K456" s="323"/>
      <c r="L456" s="342"/>
      <c r="M456" s="323"/>
      <c r="N456" s="342"/>
      <c r="O456" s="323"/>
      <c r="P456" s="342"/>
      <c r="Q456" s="323"/>
      <c r="R456" s="323"/>
      <c r="S456" s="323"/>
      <c r="T456" s="323"/>
      <c r="U456" s="323"/>
      <c r="V456" s="323"/>
      <c r="W456" s="323"/>
      <c r="X456" s="323"/>
      <c r="Y456" s="323"/>
      <c r="Z456" s="323"/>
      <c r="AA456" s="323"/>
      <c r="AB456" s="323"/>
    </row>
    <row r="457">
      <c r="A457" s="323"/>
      <c r="B457" s="323"/>
      <c r="C457" s="342"/>
      <c r="D457" s="342"/>
      <c r="E457" s="323"/>
      <c r="F457" s="342"/>
      <c r="G457" s="323"/>
      <c r="H457" s="342"/>
      <c r="I457" s="323"/>
      <c r="J457" s="342"/>
      <c r="K457" s="323"/>
      <c r="L457" s="342"/>
      <c r="M457" s="323"/>
      <c r="N457" s="342"/>
      <c r="O457" s="323"/>
      <c r="P457" s="342"/>
      <c r="Q457" s="323"/>
      <c r="R457" s="323"/>
      <c r="S457" s="323"/>
      <c r="T457" s="323"/>
      <c r="U457" s="323"/>
      <c r="V457" s="323"/>
      <c r="W457" s="323"/>
      <c r="X457" s="323"/>
      <c r="Y457" s="323"/>
      <c r="Z457" s="323"/>
      <c r="AA457" s="323"/>
      <c r="AB457" s="323"/>
    </row>
    <row r="458">
      <c r="A458" s="323"/>
      <c r="B458" s="323"/>
      <c r="C458" s="342"/>
      <c r="D458" s="342"/>
      <c r="E458" s="323"/>
      <c r="F458" s="342"/>
      <c r="G458" s="323"/>
      <c r="H458" s="342"/>
      <c r="I458" s="323"/>
      <c r="J458" s="342"/>
      <c r="K458" s="323"/>
      <c r="L458" s="342"/>
      <c r="M458" s="323"/>
      <c r="N458" s="342"/>
      <c r="O458" s="323"/>
      <c r="P458" s="342"/>
      <c r="Q458" s="323"/>
      <c r="R458" s="323"/>
      <c r="S458" s="323"/>
      <c r="T458" s="323"/>
      <c r="U458" s="323"/>
      <c r="V458" s="323"/>
      <c r="W458" s="323"/>
      <c r="X458" s="323"/>
      <c r="Y458" s="323"/>
      <c r="Z458" s="323"/>
      <c r="AA458" s="323"/>
      <c r="AB458" s="323"/>
    </row>
    <row r="459">
      <c r="A459" s="323"/>
      <c r="B459" s="323"/>
      <c r="C459" s="342"/>
      <c r="D459" s="342"/>
      <c r="E459" s="323"/>
      <c r="F459" s="342"/>
      <c r="G459" s="323"/>
      <c r="H459" s="342"/>
      <c r="I459" s="323"/>
      <c r="J459" s="342"/>
      <c r="K459" s="323"/>
      <c r="L459" s="342"/>
      <c r="M459" s="323"/>
      <c r="N459" s="342"/>
      <c r="O459" s="323"/>
      <c r="P459" s="342"/>
      <c r="Q459" s="323"/>
      <c r="R459" s="323"/>
      <c r="S459" s="323"/>
      <c r="T459" s="323"/>
      <c r="U459" s="323"/>
      <c r="V459" s="323"/>
      <c r="W459" s="323"/>
      <c r="X459" s="323"/>
      <c r="Y459" s="323"/>
      <c r="Z459" s="323"/>
      <c r="AA459" s="323"/>
      <c r="AB459" s="323"/>
    </row>
    <row r="460">
      <c r="A460" s="323"/>
      <c r="B460" s="323"/>
      <c r="C460" s="342"/>
      <c r="D460" s="342"/>
      <c r="E460" s="323"/>
      <c r="F460" s="342"/>
      <c r="G460" s="323"/>
      <c r="H460" s="342"/>
      <c r="I460" s="323"/>
      <c r="J460" s="342"/>
      <c r="K460" s="323"/>
      <c r="L460" s="342"/>
      <c r="M460" s="323"/>
      <c r="N460" s="342"/>
      <c r="O460" s="323"/>
      <c r="P460" s="342"/>
      <c r="Q460" s="323"/>
      <c r="R460" s="323"/>
      <c r="S460" s="323"/>
      <c r="T460" s="323"/>
      <c r="U460" s="323"/>
      <c r="V460" s="323"/>
      <c r="W460" s="323"/>
      <c r="X460" s="323"/>
      <c r="Y460" s="323"/>
      <c r="Z460" s="323"/>
      <c r="AA460" s="323"/>
      <c r="AB460" s="323"/>
    </row>
    <row r="461">
      <c r="A461" s="323"/>
      <c r="B461" s="323"/>
      <c r="C461" s="342"/>
      <c r="D461" s="342"/>
      <c r="E461" s="323"/>
      <c r="F461" s="342"/>
      <c r="G461" s="323"/>
      <c r="H461" s="342"/>
      <c r="I461" s="323"/>
      <c r="J461" s="342"/>
      <c r="K461" s="323"/>
      <c r="L461" s="342"/>
      <c r="M461" s="323"/>
      <c r="N461" s="342"/>
      <c r="O461" s="323"/>
      <c r="P461" s="342"/>
      <c r="Q461" s="323"/>
      <c r="R461" s="323"/>
      <c r="S461" s="323"/>
      <c r="T461" s="323"/>
      <c r="U461" s="323"/>
      <c r="V461" s="323"/>
      <c r="W461" s="323"/>
      <c r="X461" s="323"/>
      <c r="Y461" s="323"/>
      <c r="Z461" s="323"/>
      <c r="AA461" s="323"/>
      <c r="AB461" s="323"/>
    </row>
    <row r="462">
      <c r="A462" s="323"/>
      <c r="B462" s="323"/>
      <c r="C462" s="342"/>
      <c r="D462" s="342"/>
      <c r="E462" s="323"/>
      <c r="F462" s="342"/>
      <c r="G462" s="323"/>
      <c r="H462" s="342"/>
      <c r="I462" s="323"/>
      <c r="J462" s="342"/>
      <c r="K462" s="323"/>
      <c r="L462" s="342"/>
      <c r="M462" s="323"/>
      <c r="N462" s="342"/>
      <c r="O462" s="323"/>
      <c r="P462" s="342"/>
      <c r="Q462" s="323"/>
      <c r="R462" s="323"/>
      <c r="S462" s="323"/>
      <c r="T462" s="323"/>
      <c r="U462" s="323"/>
      <c r="V462" s="323"/>
      <c r="W462" s="323"/>
      <c r="X462" s="323"/>
      <c r="Y462" s="323"/>
      <c r="Z462" s="323"/>
      <c r="AA462" s="323"/>
      <c r="AB462" s="323"/>
    </row>
    <row r="463">
      <c r="A463" s="323"/>
      <c r="B463" s="323"/>
      <c r="C463" s="342"/>
      <c r="D463" s="342"/>
      <c r="E463" s="323"/>
      <c r="F463" s="342"/>
      <c r="G463" s="323"/>
      <c r="H463" s="342"/>
      <c r="I463" s="323"/>
      <c r="J463" s="342"/>
      <c r="K463" s="323"/>
      <c r="L463" s="342"/>
      <c r="M463" s="323"/>
      <c r="N463" s="342"/>
      <c r="O463" s="323"/>
      <c r="P463" s="342"/>
      <c r="Q463" s="323"/>
      <c r="R463" s="323"/>
      <c r="S463" s="323"/>
      <c r="T463" s="323"/>
      <c r="U463" s="323"/>
      <c r="V463" s="323"/>
      <c r="W463" s="323"/>
      <c r="X463" s="323"/>
      <c r="Y463" s="323"/>
      <c r="Z463" s="323"/>
      <c r="AA463" s="323"/>
      <c r="AB463" s="323"/>
    </row>
    <row r="464">
      <c r="A464" s="323"/>
      <c r="B464" s="323"/>
      <c r="C464" s="342"/>
      <c r="D464" s="342"/>
      <c r="E464" s="323"/>
      <c r="F464" s="342"/>
      <c r="G464" s="323"/>
      <c r="H464" s="342"/>
      <c r="I464" s="323"/>
      <c r="J464" s="342"/>
      <c r="K464" s="323"/>
      <c r="L464" s="342"/>
      <c r="M464" s="323"/>
      <c r="N464" s="342"/>
      <c r="O464" s="323"/>
      <c r="P464" s="342"/>
      <c r="Q464" s="323"/>
      <c r="R464" s="323"/>
      <c r="S464" s="323"/>
      <c r="T464" s="323"/>
      <c r="U464" s="323"/>
      <c r="V464" s="323"/>
      <c r="W464" s="323"/>
      <c r="X464" s="323"/>
      <c r="Y464" s="323"/>
      <c r="Z464" s="323"/>
      <c r="AA464" s="323"/>
      <c r="AB464" s="323"/>
    </row>
    <row r="465">
      <c r="A465" s="323"/>
      <c r="B465" s="323"/>
      <c r="C465" s="342"/>
      <c r="D465" s="342"/>
      <c r="E465" s="323"/>
      <c r="F465" s="342"/>
      <c r="G465" s="323"/>
      <c r="H465" s="342"/>
      <c r="I465" s="323"/>
      <c r="J465" s="342"/>
      <c r="K465" s="323"/>
      <c r="L465" s="342"/>
      <c r="M465" s="323"/>
      <c r="N465" s="342"/>
      <c r="O465" s="323"/>
      <c r="P465" s="342"/>
      <c r="Q465" s="323"/>
      <c r="R465" s="323"/>
      <c r="S465" s="323"/>
      <c r="T465" s="323"/>
      <c r="U465" s="323"/>
      <c r="V465" s="323"/>
      <c r="W465" s="323"/>
      <c r="X465" s="323"/>
      <c r="Y465" s="323"/>
      <c r="Z465" s="323"/>
      <c r="AA465" s="323"/>
      <c r="AB465" s="323"/>
    </row>
    <row r="466">
      <c r="A466" s="323"/>
      <c r="B466" s="323"/>
      <c r="C466" s="342"/>
      <c r="D466" s="342"/>
      <c r="E466" s="323"/>
      <c r="F466" s="342"/>
      <c r="G466" s="323"/>
      <c r="H466" s="342"/>
      <c r="I466" s="323"/>
      <c r="J466" s="342"/>
      <c r="K466" s="323"/>
      <c r="L466" s="342"/>
      <c r="M466" s="323"/>
      <c r="N466" s="342"/>
      <c r="O466" s="323"/>
      <c r="P466" s="342"/>
      <c r="Q466" s="323"/>
      <c r="R466" s="323"/>
      <c r="S466" s="323"/>
      <c r="T466" s="323"/>
      <c r="U466" s="323"/>
      <c r="V466" s="323"/>
      <c r="W466" s="323"/>
      <c r="X466" s="323"/>
      <c r="Y466" s="323"/>
      <c r="Z466" s="323"/>
      <c r="AA466" s="323"/>
      <c r="AB466" s="323"/>
    </row>
    <row r="467">
      <c r="A467" s="323"/>
      <c r="B467" s="323"/>
      <c r="C467" s="342"/>
      <c r="D467" s="342"/>
      <c r="E467" s="323"/>
      <c r="F467" s="342"/>
      <c r="G467" s="323"/>
      <c r="H467" s="342"/>
      <c r="I467" s="323"/>
      <c r="J467" s="342"/>
      <c r="K467" s="323"/>
      <c r="L467" s="342"/>
      <c r="M467" s="323"/>
      <c r="N467" s="342"/>
      <c r="O467" s="323"/>
      <c r="P467" s="342"/>
      <c r="Q467" s="323"/>
      <c r="R467" s="323"/>
      <c r="S467" s="323"/>
      <c r="T467" s="323"/>
      <c r="U467" s="323"/>
      <c r="V467" s="323"/>
      <c r="W467" s="323"/>
      <c r="X467" s="323"/>
      <c r="Y467" s="323"/>
      <c r="Z467" s="323"/>
      <c r="AA467" s="323"/>
      <c r="AB467" s="323"/>
    </row>
    <row r="468">
      <c r="A468" s="323"/>
      <c r="B468" s="323"/>
      <c r="C468" s="342"/>
      <c r="D468" s="342"/>
      <c r="E468" s="323"/>
      <c r="F468" s="342"/>
      <c r="G468" s="323"/>
      <c r="H468" s="342"/>
      <c r="I468" s="323"/>
      <c r="J468" s="342"/>
      <c r="K468" s="323"/>
      <c r="L468" s="342"/>
      <c r="M468" s="323"/>
      <c r="N468" s="342"/>
      <c r="O468" s="323"/>
      <c r="P468" s="342"/>
      <c r="Q468" s="323"/>
      <c r="R468" s="323"/>
      <c r="S468" s="323"/>
      <c r="T468" s="323"/>
      <c r="U468" s="323"/>
      <c r="V468" s="323"/>
      <c r="W468" s="323"/>
      <c r="X468" s="323"/>
      <c r="Y468" s="323"/>
      <c r="Z468" s="323"/>
      <c r="AA468" s="323"/>
      <c r="AB468" s="323"/>
    </row>
    <row r="469">
      <c r="A469" s="323"/>
      <c r="B469" s="323"/>
      <c r="C469" s="342"/>
      <c r="D469" s="342"/>
      <c r="E469" s="323"/>
      <c r="F469" s="342"/>
      <c r="G469" s="323"/>
      <c r="H469" s="342"/>
      <c r="I469" s="323"/>
      <c r="J469" s="342"/>
      <c r="K469" s="323"/>
      <c r="L469" s="342"/>
      <c r="M469" s="323"/>
      <c r="N469" s="342"/>
      <c r="O469" s="323"/>
      <c r="P469" s="342"/>
      <c r="Q469" s="323"/>
      <c r="R469" s="323"/>
      <c r="S469" s="323"/>
      <c r="T469" s="323"/>
      <c r="U469" s="323"/>
      <c r="V469" s="323"/>
      <c r="W469" s="323"/>
      <c r="X469" s="323"/>
      <c r="Y469" s="323"/>
      <c r="Z469" s="323"/>
      <c r="AA469" s="323"/>
      <c r="AB469" s="323"/>
    </row>
    <row r="470">
      <c r="A470" s="323"/>
      <c r="B470" s="323"/>
      <c r="C470" s="342"/>
      <c r="D470" s="342"/>
      <c r="E470" s="323"/>
      <c r="F470" s="342"/>
      <c r="G470" s="323"/>
      <c r="H470" s="342"/>
      <c r="I470" s="323"/>
      <c r="J470" s="342"/>
      <c r="K470" s="323"/>
      <c r="L470" s="342"/>
      <c r="M470" s="323"/>
      <c r="N470" s="342"/>
      <c r="O470" s="323"/>
      <c r="P470" s="342"/>
      <c r="Q470" s="323"/>
      <c r="R470" s="323"/>
      <c r="S470" s="323"/>
      <c r="T470" s="323"/>
      <c r="U470" s="323"/>
      <c r="V470" s="323"/>
      <c r="W470" s="323"/>
      <c r="X470" s="323"/>
      <c r="Y470" s="323"/>
      <c r="Z470" s="323"/>
      <c r="AA470" s="323"/>
      <c r="AB470" s="323"/>
    </row>
    <row r="471">
      <c r="A471" s="323"/>
      <c r="B471" s="323"/>
      <c r="C471" s="342"/>
      <c r="D471" s="342"/>
      <c r="E471" s="323"/>
      <c r="F471" s="342"/>
      <c r="G471" s="323"/>
      <c r="H471" s="342"/>
      <c r="I471" s="323"/>
      <c r="J471" s="342"/>
      <c r="K471" s="323"/>
      <c r="L471" s="342"/>
      <c r="M471" s="323"/>
      <c r="N471" s="342"/>
      <c r="O471" s="323"/>
      <c r="P471" s="342"/>
      <c r="Q471" s="323"/>
      <c r="R471" s="323"/>
      <c r="S471" s="323"/>
      <c r="T471" s="323"/>
      <c r="U471" s="323"/>
      <c r="V471" s="323"/>
      <c r="W471" s="323"/>
      <c r="X471" s="323"/>
      <c r="Y471" s="323"/>
      <c r="Z471" s="323"/>
      <c r="AA471" s="323"/>
      <c r="AB471" s="323"/>
    </row>
    <row r="472">
      <c r="A472" s="323"/>
      <c r="B472" s="323"/>
      <c r="C472" s="342"/>
      <c r="D472" s="342"/>
      <c r="E472" s="323"/>
      <c r="F472" s="342"/>
      <c r="G472" s="323"/>
      <c r="H472" s="342"/>
      <c r="I472" s="323"/>
      <c r="J472" s="342"/>
      <c r="K472" s="323"/>
      <c r="L472" s="342"/>
      <c r="M472" s="323"/>
      <c r="N472" s="342"/>
      <c r="O472" s="323"/>
      <c r="P472" s="342"/>
      <c r="Q472" s="323"/>
      <c r="R472" s="323"/>
      <c r="S472" s="323"/>
      <c r="T472" s="323"/>
      <c r="U472" s="323"/>
      <c r="V472" s="323"/>
      <c r="W472" s="323"/>
      <c r="X472" s="323"/>
      <c r="Y472" s="323"/>
      <c r="Z472" s="323"/>
      <c r="AA472" s="323"/>
      <c r="AB472" s="323"/>
    </row>
    <row r="473">
      <c r="A473" s="323"/>
      <c r="B473" s="323"/>
      <c r="C473" s="342"/>
      <c r="D473" s="342"/>
      <c r="E473" s="323"/>
      <c r="F473" s="342"/>
      <c r="G473" s="323"/>
      <c r="H473" s="342"/>
      <c r="I473" s="323"/>
      <c r="J473" s="342"/>
      <c r="K473" s="323"/>
      <c r="L473" s="342"/>
      <c r="M473" s="323"/>
      <c r="N473" s="342"/>
      <c r="O473" s="323"/>
      <c r="P473" s="342"/>
      <c r="Q473" s="323"/>
      <c r="R473" s="323"/>
      <c r="S473" s="323"/>
      <c r="T473" s="323"/>
      <c r="U473" s="323"/>
      <c r="V473" s="323"/>
      <c r="W473" s="323"/>
      <c r="X473" s="323"/>
      <c r="Y473" s="323"/>
      <c r="Z473" s="323"/>
      <c r="AA473" s="323"/>
      <c r="AB473" s="323"/>
    </row>
    <row r="474">
      <c r="A474" s="323"/>
      <c r="B474" s="323"/>
      <c r="C474" s="342"/>
      <c r="D474" s="342"/>
      <c r="E474" s="323"/>
      <c r="F474" s="342"/>
      <c r="G474" s="323"/>
      <c r="H474" s="342"/>
      <c r="I474" s="323"/>
      <c r="J474" s="342"/>
      <c r="K474" s="323"/>
      <c r="L474" s="342"/>
      <c r="M474" s="323"/>
      <c r="N474" s="342"/>
      <c r="O474" s="323"/>
      <c r="P474" s="342"/>
      <c r="Q474" s="323"/>
      <c r="R474" s="323"/>
      <c r="S474" s="323"/>
      <c r="T474" s="323"/>
      <c r="U474" s="323"/>
      <c r="V474" s="323"/>
      <c r="W474" s="323"/>
      <c r="X474" s="323"/>
      <c r="Y474" s="323"/>
      <c r="Z474" s="323"/>
      <c r="AA474" s="323"/>
      <c r="AB474" s="323"/>
    </row>
    <row r="475">
      <c r="A475" s="323"/>
      <c r="B475" s="323"/>
      <c r="C475" s="342"/>
      <c r="D475" s="342"/>
      <c r="E475" s="323"/>
      <c r="F475" s="342"/>
      <c r="G475" s="323"/>
      <c r="H475" s="342"/>
      <c r="I475" s="323"/>
      <c r="J475" s="342"/>
      <c r="K475" s="323"/>
      <c r="L475" s="342"/>
      <c r="M475" s="323"/>
      <c r="N475" s="342"/>
      <c r="O475" s="323"/>
      <c r="P475" s="342"/>
      <c r="Q475" s="323"/>
      <c r="R475" s="323"/>
      <c r="S475" s="323"/>
      <c r="T475" s="323"/>
      <c r="U475" s="323"/>
      <c r="V475" s="323"/>
      <c r="W475" s="323"/>
      <c r="X475" s="323"/>
      <c r="Y475" s="323"/>
      <c r="Z475" s="323"/>
      <c r="AA475" s="323"/>
      <c r="AB475" s="323"/>
    </row>
    <row r="476">
      <c r="A476" s="323"/>
      <c r="B476" s="323"/>
      <c r="C476" s="342"/>
      <c r="D476" s="342"/>
      <c r="E476" s="323"/>
      <c r="F476" s="342"/>
      <c r="G476" s="323"/>
      <c r="H476" s="342"/>
      <c r="I476" s="323"/>
      <c r="J476" s="342"/>
      <c r="K476" s="323"/>
      <c r="L476" s="342"/>
      <c r="M476" s="323"/>
      <c r="N476" s="342"/>
      <c r="O476" s="323"/>
      <c r="P476" s="342"/>
      <c r="Q476" s="323"/>
      <c r="R476" s="323"/>
      <c r="S476" s="323"/>
      <c r="T476" s="323"/>
      <c r="U476" s="323"/>
      <c r="V476" s="323"/>
      <c r="W476" s="323"/>
      <c r="X476" s="323"/>
      <c r="Y476" s="323"/>
      <c r="Z476" s="323"/>
      <c r="AA476" s="323"/>
      <c r="AB476" s="323"/>
    </row>
    <row r="477">
      <c r="A477" s="323"/>
      <c r="B477" s="323"/>
      <c r="C477" s="342"/>
      <c r="D477" s="342"/>
      <c r="E477" s="323"/>
      <c r="F477" s="342"/>
      <c r="G477" s="323"/>
      <c r="H477" s="342"/>
      <c r="I477" s="323"/>
      <c r="J477" s="342"/>
      <c r="K477" s="323"/>
      <c r="L477" s="342"/>
      <c r="M477" s="323"/>
      <c r="N477" s="342"/>
      <c r="O477" s="323"/>
      <c r="P477" s="342"/>
      <c r="Q477" s="323"/>
      <c r="R477" s="323"/>
      <c r="S477" s="323"/>
      <c r="T477" s="323"/>
      <c r="U477" s="323"/>
      <c r="V477" s="323"/>
      <c r="W477" s="323"/>
      <c r="X477" s="323"/>
      <c r="Y477" s="323"/>
      <c r="Z477" s="323"/>
      <c r="AA477" s="323"/>
      <c r="AB477" s="323"/>
    </row>
    <row r="478">
      <c r="A478" s="323"/>
      <c r="B478" s="323"/>
      <c r="C478" s="342"/>
      <c r="D478" s="342"/>
      <c r="E478" s="323"/>
      <c r="F478" s="342"/>
      <c r="G478" s="323"/>
      <c r="H478" s="342"/>
      <c r="I478" s="323"/>
      <c r="J478" s="342"/>
      <c r="K478" s="323"/>
      <c r="L478" s="342"/>
      <c r="M478" s="323"/>
      <c r="N478" s="342"/>
      <c r="O478" s="323"/>
      <c r="P478" s="342"/>
      <c r="Q478" s="323"/>
      <c r="R478" s="323"/>
      <c r="S478" s="323"/>
      <c r="T478" s="323"/>
      <c r="U478" s="323"/>
      <c r="V478" s="323"/>
      <c r="W478" s="323"/>
      <c r="X478" s="323"/>
      <c r="Y478" s="323"/>
      <c r="Z478" s="323"/>
      <c r="AA478" s="323"/>
      <c r="AB478" s="323"/>
    </row>
    <row r="479">
      <c r="A479" s="323"/>
      <c r="B479" s="323"/>
      <c r="C479" s="342"/>
      <c r="D479" s="342"/>
      <c r="E479" s="323"/>
      <c r="F479" s="342"/>
      <c r="G479" s="323"/>
      <c r="H479" s="342"/>
      <c r="I479" s="323"/>
      <c r="J479" s="342"/>
      <c r="K479" s="323"/>
      <c r="L479" s="342"/>
      <c r="M479" s="323"/>
      <c r="N479" s="342"/>
      <c r="O479" s="323"/>
      <c r="P479" s="342"/>
      <c r="Q479" s="323"/>
      <c r="R479" s="323"/>
      <c r="S479" s="323"/>
      <c r="T479" s="323"/>
      <c r="U479" s="323"/>
      <c r="V479" s="323"/>
      <c r="W479" s="323"/>
      <c r="X479" s="323"/>
      <c r="Y479" s="323"/>
      <c r="Z479" s="323"/>
      <c r="AA479" s="323"/>
      <c r="AB479" s="323"/>
    </row>
    <row r="480">
      <c r="A480" s="323"/>
      <c r="B480" s="323"/>
      <c r="C480" s="342"/>
      <c r="D480" s="342"/>
      <c r="E480" s="323"/>
      <c r="F480" s="342"/>
      <c r="G480" s="323"/>
      <c r="H480" s="342"/>
      <c r="I480" s="323"/>
      <c r="J480" s="342"/>
      <c r="K480" s="323"/>
      <c r="L480" s="342"/>
      <c r="M480" s="323"/>
      <c r="N480" s="342"/>
      <c r="O480" s="323"/>
      <c r="P480" s="342"/>
      <c r="Q480" s="323"/>
      <c r="R480" s="323"/>
      <c r="S480" s="323"/>
      <c r="T480" s="323"/>
      <c r="U480" s="323"/>
      <c r="V480" s="323"/>
      <c r="W480" s="323"/>
      <c r="X480" s="323"/>
      <c r="Y480" s="323"/>
      <c r="Z480" s="323"/>
      <c r="AA480" s="323"/>
      <c r="AB480" s="323"/>
    </row>
    <row r="481">
      <c r="A481" s="323"/>
      <c r="B481" s="323"/>
      <c r="C481" s="342"/>
      <c r="D481" s="342"/>
      <c r="E481" s="323"/>
      <c r="F481" s="342"/>
      <c r="G481" s="323"/>
      <c r="H481" s="342"/>
      <c r="I481" s="323"/>
      <c r="J481" s="342"/>
      <c r="K481" s="323"/>
      <c r="L481" s="342"/>
      <c r="M481" s="323"/>
      <c r="N481" s="342"/>
      <c r="O481" s="323"/>
      <c r="P481" s="342"/>
      <c r="Q481" s="323"/>
      <c r="R481" s="323"/>
      <c r="S481" s="323"/>
      <c r="T481" s="323"/>
      <c r="U481" s="323"/>
      <c r="V481" s="323"/>
      <c r="W481" s="323"/>
      <c r="X481" s="323"/>
      <c r="Y481" s="323"/>
      <c r="Z481" s="323"/>
      <c r="AA481" s="323"/>
      <c r="AB481" s="323"/>
    </row>
    <row r="482">
      <c r="A482" s="323"/>
      <c r="B482" s="323"/>
      <c r="C482" s="342"/>
      <c r="D482" s="342"/>
      <c r="E482" s="323"/>
      <c r="F482" s="342"/>
      <c r="G482" s="323"/>
      <c r="H482" s="342"/>
      <c r="I482" s="323"/>
      <c r="J482" s="342"/>
      <c r="K482" s="323"/>
      <c r="L482" s="342"/>
      <c r="M482" s="323"/>
      <c r="N482" s="342"/>
      <c r="O482" s="323"/>
      <c r="P482" s="342"/>
      <c r="Q482" s="323"/>
      <c r="R482" s="323"/>
      <c r="S482" s="323"/>
      <c r="T482" s="323"/>
      <c r="U482" s="323"/>
      <c r="V482" s="323"/>
      <c r="W482" s="323"/>
      <c r="X482" s="323"/>
      <c r="Y482" s="323"/>
      <c r="Z482" s="323"/>
      <c r="AA482" s="323"/>
      <c r="AB482" s="323"/>
    </row>
    <row r="483">
      <c r="A483" s="323"/>
      <c r="B483" s="323"/>
      <c r="C483" s="342"/>
      <c r="D483" s="342"/>
      <c r="E483" s="323"/>
      <c r="F483" s="342"/>
      <c r="G483" s="323"/>
      <c r="H483" s="342"/>
      <c r="I483" s="323"/>
      <c r="J483" s="342"/>
      <c r="K483" s="323"/>
      <c r="L483" s="342"/>
      <c r="M483" s="323"/>
      <c r="N483" s="342"/>
      <c r="O483" s="323"/>
      <c r="P483" s="342"/>
      <c r="Q483" s="323"/>
      <c r="R483" s="323"/>
      <c r="S483" s="323"/>
      <c r="T483" s="323"/>
      <c r="U483" s="323"/>
      <c r="V483" s="323"/>
      <c r="W483" s="323"/>
      <c r="X483" s="323"/>
      <c r="Y483" s="323"/>
      <c r="Z483" s="323"/>
      <c r="AA483" s="323"/>
      <c r="AB483" s="323"/>
    </row>
    <row r="484">
      <c r="A484" s="323"/>
      <c r="B484" s="323"/>
      <c r="C484" s="342"/>
      <c r="D484" s="342"/>
      <c r="E484" s="323"/>
      <c r="F484" s="342"/>
      <c r="G484" s="323"/>
      <c r="H484" s="342"/>
      <c r="I484" s="323"/>
      <c r="J484" s="342"/>
      <c r="K484" s="323"/>
      <c r="L484" s="342"/>
      <c r="M484" s="323"/>
      <c r="N484" s="342"/>
      <c r="O484" s="323"/>
      <c r="P484" s="342"/>
      <c r="Q484" s="323"/>
      <c r="R484" s="323"/>
      <c r="S484" s="323"/>
      <c r="T484" s="323"/>
      <c r="U484" s="323"/>
      <c r="V484" s="323"/>
      <c r="W484" s="323"/>
      <c r="X484" s="323"/>
      <c r="Y484" s="323"/>
      <c r="Z484" s="323"/>
      <c r="AA484" s="323"/>
      <c r="AB484" s="323"/>
    </row>
    <row r="485">
      <c r="A485" s="323"/>
      <c r="B485" s="323"/>
      <c r="C485" s="342"/>
      <c r="D485" s="342"/>
      <c r="E485" s="323"/>
      <c r="F485" s="342"/>
      <c r="G485" s="323"/>
      <c r="H485" s="342"/>
      <c r="I485" s="323"/>
      <c r="J485" s="342"/>
      <c r="K485" s="323"/>
      <c r="L485" s="342"/>
      <c r="M485" s="323"/>
      <c r="N485" s="342"/>
      <c r="O485" s="323"/>
      <c r="P485" s="342"/>
      <c r="Q485" s="323"/>
      <c r="R485" s="323"/>
      <c r="S485" s="323"/>
      <c r="T485" s="323"/>
      <c r="U485" s="323"/>
      <c r="V485" s="323"/>
      <c r="W485" s="323"/>
      <c r="X485" s="323"/>
      <c r="Y485" s="323"/>
      <c r="Z485" s="323"/>
      <c r="AA485" s="323"/>
      <c r="AB485" s="323"/>
    </row>
    <row r="486">
      <c r="A486" s="323"/>
      <c r="B486" s="323"/>
      <c r="C486" s="342"/>
      <c r="D486" s="342"/>
      <c r="E486" s="323"/>
      <c r="F486" s="342"/>
      <c r="G486" s="323"/>
      <c r="H486" s="342"/>
      <c r="I486" s="323"/>
      <c r="J486" s="342"/>
      <c r="K486" s="323"/>
      <c r="L486" s="342"/>
      <c r="M486" s="323"/>
      <c r="N486" s="342"/>
      <c r="O486" s="323"/>
      <c r="P486" s="342"/>
      <c r="Q486" s="323"/>
      <c r="R486" s="323"/>
      <c r="S486" s="323"/>
      <c r="T486" s="323"/>
      <c r="U486" s="323"/>
      <c r="V486" s="323"/>
      <c r="W486" s="323"/>
      <c r="X486" s="323"/>
      <c r="Y486" s="323"/>
      <c r="Z486" s="323"/>
      <c r="AA486" s="323"/>
      <c r="AB486" s="323"/>
    </row>
    <row r="487">
      <c r="A487" s="323"/>
      <c r="B487" s="323"/>
      <c r="C487" s="342"/>
      <c r="D487" s="342"/>
      <c r="E487" s="323"/>
      <c r="F487" s="342"/>
      <c r="G487" s="323"/>
      <c r="H487" s="342"/>
      <c r="I487" s="323"/>
      <c r="J487" s="342"/>
      <c r="K487" s="323"/>
      <c r="L487" s="342"/>
      <c r="M487" s="323"/>
      <c r="N487" s="342"/>
      <c r="O487" s="323"/>
      <c r="P487" s="342"/>
      <c r="Q487" s="323"/>
      <c r="R487" s="323"/>
      <c r="S487" s="323"/>
      <c r="T487" s="323"/>
      <c r="U487" s="323"/>
      <c r="V487" s="323"/>
      <c r="W487" s="323"/>
      <c r="X487" s="323"/>
      <c r="Y487" s="323"/>
      <c r="Z487" s="323"/>
      <c r="AA487" s="323"/>
      <c r="AB487" s="323"/>
    </row>
    <row r="488">
      <c r="A488" s="323"/>
      <c r="B488" s="323"/>
      <c r="C488" s="342"/>
      <c r="D488" s="342"/>
      <c r="E488" s="323"/>
      <c r="F488" s="342"/>
      <c r="G488" s="323"/>
      <c r="H488" s="342"/>
      <c r="I488" s="323"/>
      <c r="J488" s="342"/>
      <c r="K488" s="323"/>
      <c r="L488" s="342"/>
      <c r="M488" s="323"/>
      <c r="N488" s="342"/>
      <c r="O488" s="323"/>
      <c r="P488" s="342"/>
      <c r="Q488" s="323"/>
      <c r="R488" s="323"/>
      <c r="S488" s="323"/>
      <c r="T488" s="323"/>
      <c r="U488" s="323"/>
      <c r="V488" s="323"/>
      <c r="W488" s="323"/>
      <c r="X488" s="323"/>
      <c r="Y488" s="323"/>
      <c r="Z488" s="323"/>
      <c r="AA488" s="323"/>
      <c r="AB488" s="323"/>
    </row>
    <row r="489">
      <c r="A489" s="323"/>
      <c r="B489" s="323"/>
      <c r="C489" s="342"/>
      <c r="D489" s="342"/>
      <c r="E489" s="323"/>
      <c r="F489" s="342"/>
      <c r="G489" s="323"/>
      <c r="H489" s="342"/>
      <c r="I489" s="323"/>
      <c r="J489" s="342"/>
      <c r="K489" s="323"/>
      <c r="L489" s="342"/>
      <c r="M489" s="323"/>
      <c r="N489" s="342"/>
      <c r="O489" s="323"/>
      <c r="P489" s="342"/>
      <c r="Q489" s="323"/>
      <c r="R489" s="323"/>
      <c r="S489" s="323"/>
      <c r="T489" s="323"/>
      <c r="U489" s="323"/>
      <c r="V489" s="323"/>
      <c r="W489" s="323"/>
      <c r="X489" s="323"/>
      <c r="Y489" s="323"/>
      <c r="Z489" s="323"/>
      <c r="AA489" s="323"/>
      <c r="AB489" s="323"/>
    </row>
    <row r="490">
      <c r="A490" s="323"/>
      <c r="B490" s="323"/>
      <c r="C490" s="342"/>
      <c r="D490" s="342"/>
      <c r="E490" s="323"/>
      <c r="F490" s="342"/>
      <c r="G490" s="323"/>
      <c r="H490" s="342"/>
      <c r="I490" s="323"/>
      <c r="J490" s="342"/>
      <c r="K490" s="323"/>
      <c r="L490" s="342"/>
      <c r="M490" s="323"/>
      <c r="N490" s="342"/>
      <c r="O490" s="323"/>
      <c r="P490" s="342"/>
      <c r="Q490" s="323"/>
      <c r="R490" s="323"/>
      <c r="S490" s="323"/>
      <c r="T490" s="323"/>
      <c r="U490" s="323"/>
      <c r="V490" s="323"/>
      <c r="W490" s="323"/>
      <c r="X490" s="323"/>
      <c r="Y490" s="323"/>
      <c r="Z490" s="323"/>
      <c r="AA490" s="323"/>
      <c r="AB490" s="323"/>
    </row>
    <row r="491">
      <c r="A491" s="323"/>
      <c r="B491" s="323"/>
      <c r="C491" s="342"/>
      <c r="D491" s="342"/>
      <c r="E491" s="323"/>
      <c r="F491" s="342"/>
      <c r="G491" s="323"/>
      <c r="H491" s="342"/>
      <c r="I491" s="323"/>
      <c r="J491" s="342"/>
      <c r="K491" s="323"/>
      <c r="L491" s="342"/>
      <c r="M491" s="323"/>
      <c r="N491" s="342"/>
      <c r="O491" s="323"/>
      <c r="P491" s="342"/>
      <c r="Q491" s="323"/>
      <c r="R491" s="323"/>
      <c r="S491" s="323"/>
      <c r="T491" s="323"/>
      <c r="U491" s="323"/>
      <c r="V491" s="323"/>
      <c r="W491" s="323"/>
      <c r="X491" s="323"/>
      <c r="Y491" s="323"/>
      <c r="Z491" s="323"/>
      <c r="AA491" s="323"/>
      <c r="AB491" s="323"/>
    </row>
    <row r="492">
      <c r="A492" s="323"/>
      <c r="B492" s="323"/>
      <c r="C492" s="342"/>
      <c r="D492" s="342"/>
      <c r="E492" s="323"/>
      <c r="F492" s="342"/>
      <c r="G492" s="323"/>
      <c r="H492" s="342"/>
      <c r="I492" s="323"/>
      <c r="J492" s="342"/>
      <c r="K492" s="323"/>
      <c r="L492" s="342"/>
      <c r="M492" s="323"/>
      <c r="N492" s="342"/>
      <c r="O492" s="323"/>
      <c r="P492" s="342"/>
      <c r="Q492" s="323"/>
      <c r="R492" s="323"/>
      <c r="S492" s="323"/>
      <c r="T492" s="323"/>
      <c r="U492" s="323"/>
      <c r="V492" s="323"/>
      <c r="W492" s="323"/>
      <c r="X492" s="323"/>
      <c r="Y492" s="323"/>
      <c r="Z492" s="323"/>
      <c r="AA492" s="323"/>
      <c r="AB492" s="323"/>
    </row>
    <row r="493">
      <c r="A493" s="323"/>
      <c r="B493" s="323"/>
      <c r="C493" s="342"/>
      <c r="D493" s="342"/>
      <c r="E493" s="323"/>
      <c r="F493" s="342"/>
      <c r="G493" s="323"/>
      <c r="H493" s="342"/>
      <c r="I493" s="323"/>
      <c r="J493" s="342"/>
      <c r="K493" s="323"/>
      <c r="L493" s="342"/>
      <c r="M493" s="323"/>
      <c r="N493" s="342"/>
      <c r="O493" s="323"/>
      <c r="P493" s="342"/>
      <c r="Q493" s="323"/>
      <c r="R493" s="323"/>
      <c r="S493" s="323"/>
      <c r="T493" s="323"/>
      <c r="U493" s="323"/>
      <c r="V493" s="323"/>
      <c r="W493" s="323"/>
      <c r="X493" s="323"/>
      <c r="Y493" s="323"/>
      <c r="Z493" s="323"/>
      <c r="AA493" s="323"/>
      <c r="AB493" s="323"/>
    </row>
    <row r="494">
      <c r="A494" s="323"/>
      <c r="B494" s="323"/>
      <c r="C494" s="342"/>
      <c r="D494" s="342"/>
      <c r="E494" s="323"/>
      <c r="F494" s="342"/>
      <c r="G494" s="323"/>
      <c r="H494" s="342"/>
      <c r="I494" s="323"/>
      <c r="J494" s="342"/>
      <c r="K494" s="323"/>
      <c r="L494" s="342"/>
      <c r="M494" s="323"/>
      <c r="N494" s="342"/>
      <c r="O494" s="323"/>
      <c r="P494" s="342"/>
      <c r="Q494" s="323"/>
      <c r="R494" s="323"/>
      <c r="S494" s="323"/>
      <c r="T494" s="323"/>
      <c r="U494" s="323"/>
      <c r="V494" s="323"/>
      <c r="W494" s="323"/>
      <c r="X494" s="323"/>
      <c r="Y494" s="323"/>
      <c r="Z494" s="323"/>
      <c r="AA494" s="323"/>
      <c r="AB494" s="323"/>
    </row>
    <row r="495">
      <c r="A495" s="323"/>
      <c r="B495" s="323"/>
      <c r="C495" s="342"/>
      <c r="D495" s="342"/>
      <c r="E495" s="323"/>
      <c r="F495" s="342"/>
      <c r="G495" s="323"/>
      <c r="H495" s="342"/>
      <c r="I495" s="323"/>
      <c r="J495" s="342"/>
      <c r="K495" s="323"/>
      <c r="L495" s="342"/>
      <c r="M495" s="323"/>
      <c r="N495" s="342"/>
      <c r="O495" s="323"/>
      <c r="P495" s="342"/>
      <c r="Q495" s="323"/>
      <c r="R495" s="323"/>
      <c r="S495" s="323"/>
      <c r="T495" s="323"/>
      <c r="U495" s="323"/>
      <c r="V495" s="323"/>
      <c r="W495" s="323"/>
      <c r="X495" s="323"/>
      <c r="Y495" s="323"/>
      <c r="Z495" s="323"/>
      <c r="AA495" s="323"/>
      <c r="AB495" s="323"/>
    </row>
    <row r="496">
      <c r="A496" s="323"/>
      <c r="B496" s="323"/>
      <c r="C496" s="342"/>
      <c r="D496" s="342"/>
      <c r="E496" s="323"/>
      <c r="F496" s="342"/>
      <c r="G496" s="323"/>
      <c r="H496" s="342"/>
      <c r="I496" s="323"/>
      <c r="J496" s="342"/>
      <c r="K496" s="323"/>
      <c r="L496" s="342"/>
      <c r="M496" s="323"/>
      <c r="N496" s="342"/>
      <c r="O496" s="323"/>
      <c r="P496" s="342"/>
      <c r="Q496" s="323"/>
      <c r="R496" s="323"/>
      <c r="S496" s="323"/>
      <c r="T496" s="323"/>
      <c r="U496" s="323"/>
      <c r="V496" s="323"/>
      <c r="W496" s="323"/>
      <c r="X496" s="323"/>
      <c r="Y496" s="323"/>
      <c r="Z496" s="323"/>
      <c r="AA496" s="323"/>
      <c r="AB496" s="323"/>
    </row>
    <row r="497">
      <c r="A497" s="323"/>
      <c r="B497" s="323"/>
      <c r="C497" s="342"/>
      <c r="D497" s="342"/>
      <c r="E497" s="323"/>
      <c r="F497" s="342"/>
      <c r="G497" s="323"/>
      <c r="H497" s="342"/>
      <c r="I497" s="323"/>
      <c r="J497" s="342"/>
      <c r="K497" s="323"/>
      <c r="L497" s="342"/>
      <c r="M497" s="323"/>
      <c r="N497" s="342"/>
      <c r="O497" s="323"/>
      <c r="P497" s="342"/>
      <c r="Q497" s="323"/>
      <c r="R497" s="323"/>
      <c r="S497" s="323"/>
      <c r="T497" s="323"/>
      <c r="U497" s="323"/>
      <c r="V497" s="323"/>
      <c r="W497" s="323"/>
      <c r="X497" s="323"/>
      <c r="Y497" s="323"/>
      <c r="Z497" s="323"/>
      <c r="AA497" s="323"/>
      <c r="AB497" s="323"/>
    </row>
    <row r="498">
      <c r="A498" s="323"/>
      <c r="B498" s="323"/>
      <c r="C498" s="342"/>
      <c r="D498" s="342"/>
      <c r="E498" s="323"/>
      <c r="F498" s="342"/>
      <c r="G498" s="323"/>
      <c r="H498" s="342"/>
      <c r="I498" s="323"/>
      <c r="J498" s="342"/>
      <c r="K498" s="323"/>
      <c r="L498" s="342"/>
      <c r="M498" s="323"/>
      <c r="N498" s="342"/>
      <c r="O498" s="323"/>
      <c r="P498" s="342"/>
      <c r="Q498" s="323"/>
      <c r="R498" s="323"/>
      <c r="S498" s="323"/>
      <c r="T498" s="323"/>
      <c r="U498" s="323"/>
      <c r="V498" s="323"/>
      <c r="W498" s="323"/>
      <c r="X498" s="323"/>
      <c r="Y498" s="323"/>
      <c r="Z498" s="323"/>
      <c r="AA498" s="323"/>
      <c r="AB498" s="323"/>
    </row>
    <row r="499">
      <c r="A499" s="323"/>
      <c r="B499" s="323"/>
      <c r="C499" s="342"/>
      <c r="D499" s="342"/>
      <c r="E499" s="323"/>
      <c r="F499" s="342"/>
      <c r="G499" s="323"/>
      <c r="H499" s="342"/>
      <c r="I499" s="323"/>
      <c r="J499" s="342"/>
      <c r="K499" s="323"/>
      <c r="L499" s="342"/>
      <c r="M499" s="323"/>
      <c r="N499" s="342"/>
      <c r="O499" s="323"/>
      <c r="P499" s="342"/>
      <c r="Q499" s="323"/>
      <c r="R499" s="323"/>
      <c r="S499" s="323"/>
      <c r="T499" s="323"/>
      <c r="U499" s="323"/>
      <c r="V499" s="323"/>
      <c r="W499" s="323"/>
      <c r="X499" s="323"/>
      <c r="Y499" s="323"/>
      <c r="Z499" s="323"/>
      <c r="AA499" s="323"/>
      <c r="AB499" s="323"/>
    </row>
    <row r="500">
      <c r="A500" s="323"/>
      <c r="B500" s="323"/>
      <c r="C500" s="342"/>
      <c r="D500" s="342"/>
      <c r="E500" s="323"/>
      <c r="F500" s="342"/>
      <c r="G500" s="323"/>
      <c r="H500" s="342"/>
      <c r="I500" s="323"/>
      <c r="J500" s="342"/>
      <c r="K500" s="323"/>
      <c r="L500" s="342"/>
      <c r="M500" s="323"/>
      <c r="N500" s="342"/>
      <c r="O500" s="323"/>
      <c r="P500" s="342"/>
      <c r="Q500" s="323"/>
      <c r="R500" s="323"/>
      <c r="S500" s="323"/>
      <c r="T500" s="323"/>
      <c r="U500" s="323"/>
      <c r="V500" s="323"/>
      <c r="W500" s="323"/>
      <c r="X500" s="323"/>
      <c r="Y500" s="323"/>
      <c r="Z500" s="323"/>
      <c r="AA500" s="323"/>
      <c r="AB500" s="323"/>
    </row>
    <row r="501">
      <c r="A501" s="323"/>
      <c r="B501" s="323"/>
      <c r="C501" s="342"/>
      <c r="D501" s="342"/>
      <c r="E501" s="323"/>
      <c r="F501" s="342"/>
      <c r="G501" s="323"/>
      <c r="H501" s="342"/>
      <c r="I501" s="323"/>
      <c r="J501" s="342"/>
      <c r="K501" s="323"/>
      <c r="L501" s="342"/>
      <c r="M501" s="323"/>
      <c r="N501" s="342"/>
      <c r="O501" s="323"/>
      <c r="P501" s="342"/>
      <c r="Q501" s="323"/>
      <c r="R501" s="323"/>
      <c r="S501" s="323"/>
      <c r="T501" s="323"/>
      <c r="U501" s="323"/>
      <c r="V501" s="323"/>
      <c r="W501" s="323"/>
      <c r="X501" s="323"/>
      <c r="Y501" s="323"/>
      <c r="Z501" s="323"/>
      <c r="AA501" s="323"/>
      <c r="AB501" s="323"/>
    </row>
    <row r="502">
      <c r="A502" s="323"/>
      <c r="B502" s="323"/>
      <c r="C502" s="342"/>
      <c r="D502" s="342"/>
      <c r="E502" s="323"/>
      <c r="F502" s="342"/>
      <c r="G502" s="323"/>
      <c r="H502" s="342"/>
      <c r="I502" s="323"/>
      <c r="J502" s="342"/>
      <c r="K502" s="323"/>
      <c r="L502" s="342"/>
      <c r="M502" s="323"/>
      <c r="N502" s="342"/>
      <c r="O502" s="323"/>
      <c r="P502" s="342"/>
      <c r="Q502" s="323"/>
      <c r="R502" s="323"/>
      <c r="S502" s="323"/>
      <c r="T502" s="323"/>
      <c r="U502" s="323"/>
      <c r="V502" s="323"/>
      <c r="W502" s="323"/>
      <c r="X502" s="323"/>
      <c r="Y502" s="323"/>
      <c r="Z502" s="323"/>
      <c r="AA502" s="323"/>
      <c r="AB502" s="323"/>
    </row>
    <row r="503">
      <c r="A503" s="323"/>
      <c r="B503" s="323"/>
      <c r="C503" s="342"/>
      <c r="D503" s="342"/>
      <c r="E503" s="323"/>
      <c r="F503" s="342"/>
      <c r="G503" s="323"/>
      <c r="H503" s="342"/>
      <c r="I503" s="323"/>
      <c r="J503" s="342"/>
      <c r="K503" s="323"/>
      <c r="L503" s="342"/>
      <c r="M503" s="323"/>
      <c r="N503" s="342"/>
      <c r="O503" s="323"/>
      <c r="P503" s="342"/>
      <c r="Q503" s="323"/>
      <c r="R503" s="323"/>
      <c r="S503" s="323"/>
      <c r="T503" s="323"/>
      <c r="U503" s="323"/>
      <c r="V503" s="323"/>
      <c r="W503" s="323"/>
      <c r="X503" s="323"/>
      <c r="Y503" s="323"/>
      <c r="Z503" s="323"/>
      <c r="AA503" s="323"/>
      <c r="AB503" s="323"/>
    </row>
    <row r="504">
      <c r="A504" s="323"/>
      <c r="B504" s="323"/>
      <c r="C504" s="342"/>
      <c r="D504" s="342"/>
      <c r="E504" s="323"/>
      <c r="F504" s="342"/>
      <c r="G504" s="323"/>
      <c r="H504" s="342"/>
      <c r="I504" s="323"/>
      <c r="J504" s="342"/>
      <c r="K504" s="323"/>
      <c r="L504" s="342"/>
      <c r="M504" s="323"/>
      <c r="N504" s="342"/>
      <c r="O504" s="323"/>
      <c r="P504" s="342"/>
      <c r="Q504" s="323"/>
      <c r="R504" s="323"/>
      <c r="S504" s="323"/>
      <c r="T504" s="323"/>
      <c r="U504" s="323"/>
      <c r="V504" s="323"/>
      <c r="W504" s="323"/>
      <c r="X504" s="323"/>
      <c r="Y504" s="323"/>
      <c r="Z504" s="323"/>
      <c r="AA504" s="323"/>
      <c r="AB504" s="323"/>
    </row>
    <row r="505">
      <c r="A505" s="323"/>
      <c r="B505" s="323"/>
      <c r="C505" s="342"/>
      <c r="D505" s="342"/>
      <c r="E505" s="323"/>
      <c r="F505" s="342"/>
      <c r="G505" s="323"/>
      <c r="H505" s="342"/>
      <c r="I505" s="323"/>
      <c r="J505" s="342"/>
      <c r="K505" s="323"/>
      <c r="L505" s="342"/>
      <c r="M505" s="323"/>
      <c r="N505" s="342"/>
      <c r="O505" s="323"/>
      <c r="P505" s="342"/>
      <c r="Q505" s="323"/>
      <c r="R505" s="323"/>
      <c r="S505" s="323"/>
      <c r="T505" s="323"/>
      <c r="U505" s="323"/>
      <c r="V505" s="323"/>
      <c r="W505" s="323"/>
      <c r="X505" s="323"/>
      <c r="Y505" s="323"/>
      <c r="Z505" s="323"/>
      <c r="AA505" s="323"/>
      <c r="AB505" s="323"/>
    </row>
    <row r="506">
      <c r="A506" s="323"/>
      <c r="B506" s="323"/>
      <c r="C506" s="342"/>
      <c r="D506" s="342"/>
      <c r="E506" s="323"/>
      <c r="F506" s="342"/>
      <c r="G506" s="323"/>
      <c r="H506" s="342"/>
      <c r="I506" s="323"/>
      <c r="J506" s="342"/>
      <c r="K506" s="323"/>
      <c r="L506" s="342"/>
      <c r="M506" s="323"/>
      <c r="N506" s="342"/>
      <c r="O506" s="323"/>
      <c r="P506" s="342"/>
      <c r="Q506" s="323"/>
      <c r="R506" s="323"/>
      <c r="S506" s="323"/>
      <c r="T506" s="323"/>
      <c r="U506" s="323"/>
      <c r="V506" s="323"/>
      <c r="W506" s="323"/>
      <c r="X506" s="323"/>
      <c r="Y506" s="323"/>
      <c r="Z506" s="323"/>
      <c r="AA506" s="323"/>
      <c r="AB506" s="323"/>
    </row>
    <row r="507">
      <c r="A507" s="323"/>
      <c r="B507" s="323"/>
      <c r="C507" s="342"/>
      <c r="D507" s="342"/>
      <c r="E507" s="323"/>
      <c r="F507" s="342"/>
      <c r="G507" s="323"/>
      <c r="H507" s="342"/>
      <c r="I507" s="323"/>
      <c r="J507" s="342"/>
      <c r="K507" s="323"/>
      <c r="L507" s="342"/>
      <c r="M507" s="323"/>
      <c r="N507" s="342"/>
      <c r="O507" s="323"/>
      <c r="P507" s="342"/>
      <c r="Q507" s="323"/>
      <c r="R507" s="323"/>
      <c r="S507" s="323"/>
      <c r="T507" s="323"/>
      <c r="U507" s="323"/>
      <c r="V507" s="323"/>
      <c r="W507" s="323"/>
      <c r="X507" s="323"/>
      <c r="Y507" s="323"/>
      <c r="Z507" s="323"/>
      <c r="AA507" s="323"/>
      <c r="AB507" s="323"/>
    </row>
    <row r="508">
      <c r="A508" s="323"/>
      <c r="B508" s="323"/>
      <c r="C508" s="342"/>
      <c r="D508" s="342"/>
      <c r="E508" s="323"/>
      <c r="F508" s="342"/>
      <c r="G508" s="323"/>
      <c r="H508" s="342"/>
      <c r="I508" s="323"/>
      <c r="J508" s="342"/>
      <c r="K508" s="323"/>
      <c r="L508" s="342"/>
      <c r="M508" s="323"/>
      <c r="N508" s="342"/>
      <c r="O508" s="323"/>
      <c r="P508" s="342"/>
      <c r="Q508" s="323"/>
      <c r="R508" s="323"/>
      <c r="S508" s="323"/>
      <c r="T508" s="323"/>
      <c r="U508" s="323"/>
      <c r="V508" s="323"/>
      <c r="W508" s="323"/>
      <c r="X508" s="323"/>
      <c r="Y508" s="323"/>
      <c r="Z508" s="323"/>
      <c r="AA508" s="323"/>
      <c r="AB508" s="323"/>
    </row>
    <row r="509">
      <c r="A509" s="323"/>
      <c r="B509" s="323"/>
      <c r="C509" s="342"/>
      <c r="D509" s="342"/>
      <c r="E509" s="323"/>
      <c r="F509" s="342"/>
      <c r="G509" s="323"/>
      <c r="H509" s="342"/>
      <c r="I509" s="323"/>
      <c r="J509" s="342"/>
      <c r="K509" s="323"/>
      <c r="L509" s="342"/>
      <c r="M509" s="323"/>
      <c r="N509" s="342"/>
      <c r="O509" s="323"/>
      <c r="P509" s="342"/>
      <c r="Q509" s="323"/>
      <c r="R509" s="323"/>
      <c r="S509" s="323"/>
      <c r="T509" s="323"/>
      <c r="U509" s="323"/>
      <c r="V509" s="323"/>
      <c r="W509" s="323"/>
      <c r="X509" s="323"/>
      <c r="Y509" s="323"/>
      <c r="Z509" s="323"/>
      <c r="AA509" s="323"/>
      <c r="AB509" s="323"/>
    </row>
    <row r="510">
      <c r="A510" s="323"/>
      <c r="B510" s="323"/>
      <c r="C510" s="342"/>
      <c r="D510" s="342"/>
      <c r="E510" s="323"/>
      <c r="F510" s="342"/>
      <c r="G510" s="323"/>
      <c r="H510" s="342"/>
      <c r="I510" s="323"/>
      <c r="J510" s="342"/>
      <c r="K510" s="323"/>
      <c r="L510" s="342"/>
      <c r="M510" s="323"/>
      <c r="N510" s="342"/>
      <c r="O510" s="323"/>
      <c r="P510" s="342"/>
      <c r="Q510" s="323"/>
      <c r="R510" s="323"/>
      <c r="S510" s="323"/>
      <c r="T510" s="323"/>
      <c r="U510" s="323"/>
      <c r="V510" s="323"/>
      <c r="W510" s="323"/>
      <c r="X510" s="323"/>
      <c r="Y510" s="323"/>
      <c r="Z510" s="323"/>
      <c r="AA510" s="323"/>
      <c r="AB510" s="323"/>
    </row>
    <row r="511">
      <c r="A511" s="323"/>
      <c r="B511" s="323"/>
      <c r="C511" s="342"/>
      <c r="D511" s="342"/>
      <c r="E511" s="323"/>
      <c r="F511" s="342"/>
      <c r="G511" s="323"/>
      <c r="H511" s="342"/>
      <c r="I511" s="323"/>
      <c r="J511" s="342"/>
      <c r="K511" s="323"/>
      <c r="L511" s="342"/>
      <c r="M511" s="323"/>
      <c r="N511" s="342"/>
      <c r="O511" s="323"/>
      <c r="P511" s="342"/>
      <c r="Q511" s="323"/>
      <c r="R511" s="323"/>
      <c r="S511" s="323"/>
      <c r="T511" s="323"/>
      <c r="U511" s="323"/>
      <c r="V511" s="323"/>
      <c r="W511" s="323"/>
      <c r="X511" s="323"/>
      <c r="Y511" s="323"/>
      <c r="Z511" s="323"/>
      <c r="AA511" s="323"/>
      <c r="AB511" s="323"/>
    </row>
    <row r="512">
      <c r="A512" s="323"/>
      <c r="B512" s="323"/>
      <c r="C512" s="342"/>
      <c r="D512" s="342"/>
      <c r="E512" s="323"/>
      <c r="F512" s="342"/>
      <c r="G512" s="323"/>
      <c r="H512" s="342"/>
      <c r="I512" s="323"/>
      <c r="J512" s="342"/>
      <c r="K512" s="323"/>
      <c r="L512" s="342"/>
      <c r="M512" s="323"/>
      <c r="N512" s="342"/>
      <c r="O512" s="323"/>
      <c r="P512" s="342"/>
      <c r="Q512" s="323"/>
      <c r="R512" s="323"/>
      <c r="S512" s="323"/>
      <c r="T512" s="323"/>
      <c r="U512" s="323"/>
      <c r="V512" s="323"/>
      <c r="W512" s="323"/>
      <c r="X512" s="323"/>
      <c r="Y512" s="323"/>
      <c r="Z512" s="323"/>
      <c r="AA512" s="323"/>
      <c r="AB512" s="323"/>
    </row>
    <row r="513">
      <c r="A513" s="323"/>
      <c r="B513" s="323"/>
      <c r="C513" s="342"/>
      <c r="D513" s="342"/>
      <c r="E513" s="323"/>
      <c r="F513" s="342"/>
      <c r="G513" s="323"/>
      <c r="H513" s="342"/>
      <c r="I513" s="323"/>
      <c r="J513" s="342"/>
      <c r="K513" s="323"/>
      <c r="L513" s="342"/>
      <c r="M513" s="323"/>
      <c r="N513" s="342"/>
      <c r="O513" s="323"/>
      <c r="P513" s="342"/>
      <c r="Q513" s="323"/>
      <c r="R513" s="323"/>
      <c r="S513" s="323"/>
      <c r="T513" s="323"/>
      <c r="U513" s="323"/>
      <c r="V513" s="323"/>
      <c r="W513" s="323"/>
      <c r="X513" s="323"/>
      <c r="Y513" s="323"/>
      <c r="Z513" s="323"/>
      <c r="AA513" s="323"/>
      <c r="AB513" s="323"/>
    </row>
    <row r="514">
      <c r="A514" s="323"/>
      <c r="B514" s="323"/>
      <c r="C514" s="342"/>
      <c r="D514" s="342"/>
      <c r="E514" s="323"/>
      <c r="F514" s="342"/>
      <c r="G514" s="323"/>
      <c r="H514" s="342"/>
      <c r="I514" s="323"/>
      <c r="J514" s="342"/>
      <c r="K514" s="323"/>
      <c r="L514" s="342"/>
      <c r="M514" s="323"/>
      <c r="N514" s="342"/>
      <c r="O514" s="323"/>
      <c r="P514" s="342"/>
      <c r="Q514" s="323"/>
      <c r="R514" s="323"/>
      <c r="S514" s="323"/>
      <c r="T514" s="323"/>
      <c r="U514" s="323"/>
      <c r="V514" s="323"/>
      <c r="W514" s="323"/>
      <c r="X514" s="323"/>
      <c r="Y514" s="323"/>
      <c r="Z514" s="323"/>
      <c r="AA514" s="323"/>
      <c r="AB514" s="323"/>
    </row>
    <row r="515">
      <c r="A515" s="323"/>
      <c r="B515" s="323"/>
      <c r="C515" s="342"/>
      <c r="D515" s="342"/>
      <c r="E515" s="323"/>
      <c r="F515" s="342"/>
      <c r="G515" s="323"/>
      <c r="H515" s="342"/>
      <c r="I515" s="323"/>
      <c r="J515" s="342"/>
      <c r="K515" s="323"/>
      <c r="L515" s="342"/>
      <c r="M515" s="323"/>
      <c r="N515" s="342"/>
      <c r="O515" s="323"/>
      <c r="P515" s="342"/>
      <c r="Q515" s="323"/>
      <c r="R515" s="323"/>
      <c r="S515" s="323"/>
      <c r="T515" s="323"/>
      <c r="U515" s="323"/>
      <c r="V515" s="323"/>
      <c r="W515" s="323"/>
      <c r="X515" s="323"/>
      <c r="Y515" s="323"/>
      <c r="Z515" s="323"/>
      <c r="AA515" s="323"/>
      <c r="AB515" s="323"/>
    </row>
    <row r="516">
      <c r="A516" s="323"/>
      <c r="B516" s="323"/>
      <c r="C516" s="342"/>
      <c r="D516" s="342"/>
      <c r="E516" s="323"/>
      <c r="F516" s="342"/>
      <c r="G516" s="323"/>
      <c r="H516" s="342"/>
      <c r="I516" s="323"/>
      <c r="J516" s="342"/>
      <c r="K516" s="323"/>
      <c r="L516" s="342"/>
      <c r="M516" s="323"/>
      <c r="N516" s="342"/>
      <c r="O516" s="323"/>
      <c r="P516" s="342"/>
      <c r="Q516" s="323"/>
      <c r="R516" s="323"/>
      <c r="S516" s="323"/>
      <c r="T516" s="323"/>
      <c r="U516" s="323"/>
      <c r="V516" s="323"/>
      <c r="W516" s="323"/>
      <c r="X516" s="323"/>
      <c r="Y516" s="323"/>
      <c r="Z516" s="323"/>
      <c r="AA516" s="323"/>
      <c r="AB516" s="323"/>
    </row>
    <row r="517">
      <c r="A517" s="323"/>
      <c r="B517" s="323"/>
      <c r="C517" s="342"/>
      <c r="D517" s="342"/>
      <c r="E517" s="323"/>
      <c r="F517" s="342"/>
      <c r="G517" s="323"/>
      <c r="H517" s="342"/>
      <c r="I517" s="323"/>
      <c r="J517" s="342"/>
      <c r="K517" s="323"/>
      <c r="L517" s="342"/>
      <c r="M517" s="323"/>
      <c r="N517" s="342"/>
      <c r="O517" s="323"/>
      <c r="P517" s="342"/>
      <c r="Q517" s="323"/>
      <c r="R517" s="323"/>
      <c r="S517" s="323"/>
      <c r="T517" s="323"/>
      <c r="U517" s="323"/>
      <c r="V517" s="323"/>
      <c r="W517" s="323"/>
      <c r="X517" s="323"/>
      <c r="Y517" s="323"/>
      <c r="Z517" s="323"/>
      <c r="AA517" s="323"/>
      <c r="AB517" s="323"/>
    </row>
    <row r="518">
      <c r="A518" s="323"/>
      <c r="B518" s="323"/>
      <c r="C518" s="342"/>
      <c r="D518" s="342"/>
      <c r="E518" s="323"/>
      <c r="F518" s="342"/>
      <c r="G518" s="323"/>
      <c r="H518" s="342"/>
      <c r="I518" s="323"/>
      <c r="J518" s="342"/>
      <c r="K518" s="323"/>
      <c r="L518" s="342"/>
      <c r="M518" s="323"/>
      <c r="N518" s="342"/>
      <c r="O518" s="323"/>
      <c r="P518" s="342"/>
      <c r="Q518" s="323"/>
      <c r="R518" s="323"/>
      <c r="S518" s="323"/>
      <c r="T518" s="323"/>
      <c r="U518" s="323"/>
      <c r="V518" s="323"/>
      <c r="W518" s="323"/>
      <c r="X518" s="323"/>
      <c r="Y518" s="323"/>
      <c r="Z518" s="323"/>
      <c r="AA518" s="323"/>
      <c r="AB518" s="323"/>
    </row>
    <row r="519">
      <c r="A519" s="323"/>
      <c r="B519" s="323"/>
      <c r="C519" s="342"/>
      <c r="D519" s="342"/>
      <c r="E519" s="323"/>
      <c r="F519" s="342"/>
      <c r="G519" s="323"/>
      <c r="H519" s="342"/>
      <c r="I519" s="323"/>
      <c r="J519" s="342"/>
      <c r="K519" s="323"/>
      <c r="L519" s="342"/>
      <c r="M519" s="323"/>
      <c r="N519" s="342"/>
      <c r="O519" s="323"/>
      <c r="P519" s="342"/>
      <c r="Q519" s="323"/>
      <c r="R519" s="323"/>
      <c r="S519" s="323"/>
      <c r="T519" s="323"/>
      <c r="U519" s="323"/>
      <c r="V519" s="323"/>
      <c r="W519" s="323"/>
      <c r="X519" s="323"/>
      <c r="Y519" s="323"/>
      <c r="Z519" s="323"/>
      <c r="AA519" s="323"/>
      <c r="AB519" s="323"/>
    </row>
    <row r="520">
      <c r="A520" s="323"/>
      <c r="B520" s="323"/>
      <c r="C520" s="342"/>
      <c r="D520" s="342"/>
      <c r="E520" s="323"/>
      <c r="F520" s="342"/>
      <c r="G520" s="323"/>
      <c r="H520" s="342"/>
      <c r="I520" s="323"/>
      <c r="J520" s="342"/>
      <c r="K520" s="323"/>
      <c r="L520" s="342"/>
      <c r="M520" s="323"/>
      <c r="N520" s="342"/>
      <c r="O520" s="323"/>
      <c r="P520" s="342"/>
      <c r="Q520" s="323"/>
      <c r="R520" s="323"/>
      <c r="S520" s="323"/>
      <c r="T520" s="323"/>
      <c r="U520" s="323"/>
      <c r="V520" s="323"/>
      <c r="W520" s="323"/>
      <c r="X520" s="323"/>
      <c r="Y520" s="323"/>
      <c r="Z520" s="323"/>
      <c r="AA520" s="323"/>
      <c r="AB520" s="323"/>
    </row>
    <row r="521">
      <c r="A521" s="323"/>
      <c r="B521" s="323"/>
      <c r="C521" s="342"/>
      <c r="D521" s="342"/>
      <c r="E521" s="323"/>
      <c r="F521" s="342"/>
      <c r="G521" s="323"/>
      <c r="H521" s="342"/>
      <c r="I521" s="323"/>
      <c r="J521" s="342"/>
      <c r="K521" s="323"/>
      <c r="L521" s="342"/>
      <c r="M521" s="323"/>
      <c r="N521" s="342"/>
      <c r="O521" s="323"/>
      <c r="P521" s="342"/>
      <c r="Q521" s="323"/>
      <c r="R521" s="323"/>
      <c r="S521" s="323"/>
      <c r="T521" s="323"/>
      <c r="U521" s="323"/>
      <c r="V521" s="323"/>
      <c r="W521" s="323"/>
      <c r="X521" s="323"/>
      <c r="Y521" s="323"/>
      <c r="Z521" s="323"/>
      <c r="AA521" s="323"/>
      <c r="AB521" s="323"/>
    </row>
    <row r="522">
      <c r="A522" s="323"/>
      <c r="B522" s="323"/>
      <c r="C522" s="342"/>
      <c r="D522" s="342"/>
      <c r="E522" s="323"/>
      <c r="F522" s="342"/>
      <c r="G522" s="323"/>
      <c r="H522" s="342"/>
      <c r="I522" s="323"/>
      <c r="J522" s="342"/>
      <c r="K522" s="323"/>
      <c r="L522" s="342"/>
      <c r="M522" s="323"/>
      <c r="N522" s="342"/>
      <c r="O522" s="323"/>
      <c r="P522" s="342"/>
      <c r="Q522" s="323"/>
      <c r="R522" s="323"/>
      <c r="S522" s="323"/>
      <c r="T522" s="323"/>
      <c r="U522" s="323"/>
      <c r="V522" s="323"/>
      <c r="W522" s="323"/>
      <c r="X522" s="323"/>
      <c r="Y522" s="323"/>
      <c r="Z522" s="323"/>
      <c r="AA522" s="323"/>
      <c r="AB522" s="323"/>
    </row>
    <row r="523">
      <c r="A523" s="323"/>
      <c r="B523" s="323"/>
      <c r="C523" s="342"/>
      <c r="D523" s="342"/>
      <c r="E523" s="323"/>
      <c r="F523" s="342"/>
      <c r="G523" s="323"/>
      <c r="H523" s="342"/>
      <c r="I523" s="323"/>
      <c r="J523" s="342"/>
      <c r="K523" s="323"/>
      <c r="L523" s="342"/>
      <c r="M523" s="323"/>
      <c r="N523" s="342"/>
      <c r="O523" s="323"/>
      <c r="P523" s="342"/>
      <c r="Q523" s="323"/>
      <c r="R523" s="323"/>
      <c r="S523" s="323"/>
      <c r="T523" s="323"/>
      <c r="U523" s="323"/>
      <c r="V523" s="323"/>
      <c r="W523" s="323"/>
      <c r="X523" s="323"/>
      <c r="Y523" s="323"/>
      <c r="Z523" s="323"/>
      <c r="AA523" s="323"/>
      <c r="AB523" s="323"/>
    </row>
    <row r="524">
      <c r="A524" s="323"/>
      <c r="B524" s="323"/>
      <c r="C524" s="342"/>
      <c r="D524" s="342"/>
      <c r="E524" s="323"/>
      <c r="F524" s="342"/>
      <c r="G524" s="323"/>
      <c r="H524" s="342"/>
      <c r="I524" s="323"/>
      <c r="J524" s="342"/>
      <c r="K524" s="323"/>
      <c r="L524" s="342"/>
      <c r="M524" s="323"/>
      <c r="N524" s="342"/>
      <c r="O524" s="323"/>
      <c r="P524" s="342"/>
      <c r="Q524" s="323"/>
      <c r="R524" s="323"/>
      <c r="S524" s="323"/>
      <c r="T524" s="323"/>
      <c r="U524" s="323"/>
      <c r="V524" s="323"/>
      <c r="W524" s="323"/>
      <c r="X524" s="323"/>
      <c r="Y524" s="323"/>
      <c r="Z524" s="323"/>
      <c r="AA524" s="323"/>
      <c r="AB524" s="323"/>
    </row>
    <row r="525">
      <c r="A525" s="323"/>
      <c r="B525" s="323"/>
      <c r="C525" s="342"/>
      <c r="D525" s="342"/>
      <c r="E525" s="323"/>
      <c r="F525" s="342"/>
      <c r="G525" s="323"/>
      <c r="H525" s="342"/>
      <c r="I525" s="323"/>
      <c r="J525" s="342"/>
      <c r="K525" s="323"/>
      <c r="L525" s="342"/>
      <c r="M525" s="323"/>
      <c r="N525" s="342"/>
      <c r="O525" s="323"/>
      <c r="P525" s="342"/>
      <c r="Q525" s="323"/>
      <c r="R525" s="323"/>
      <c r="S525" s="323"/>
      <c r="T525" s="323"/>
      <c r="U525" s="323"/>
      <c r="V525" s="323"/>
      <c r="W525" s="323"/>
      <c r="X525" s="323"/>
      <c r="Y525" s="323"/>
      <c r="Z525" s="323"/>
      <c r="AA525" s="323"/>
      <c r="AB525" s="323"/>
    </row>
    <row r="526">
      <c r="A526" s="323"/>
      <c r="B526" s="323"/>
      <c r="C526" s="342"/>
      <c r="D526" s="342"/>
      <c r="E526" s="323"/>
      <c r="F526" s="342"/>
      <c r="G526" s="323"/>
      <c r="H526" s="342"/>
      <c r="I526" s="323"/>
      <c r="J526" s="342"/>
      <c r="K526" s="323"/>
      <c r="L526" s="342"/>
      <c r="M526" s="323"/>
      <c r="N526" s="342"/>
      <c r="O526" s="323"/>
      <c r="P526" s="342"/>
      <c r="Q526" s="323"/>
      <c r="R526" s="323"/>
      <c r="S526" s="323"/>
      <c r="T526" s="323"/>
      <c r="U526" s="323"/>
      <c r="V526" s="323"/>
      <c r="W526" s="323"/>
      <c r="X526" s="323"/>
      <c r="Y526" s="323"/>
      <c r="Z526" s="323"/>
      <c r="AA526" s="323"/>
      <c r="AB526" s="323"/>
    </row>
    <row r="527">
      <c r="A527" s="323"/>
      <c r="B527" s="323"/>
      <c r="C527" s="342"/>
      <c r="D527" s="342"/>
      <c r="E527" s="323"/>
      <c r="F527" s="342"/>
      <c r="G527" s="323"/>
      <c r="H527" s="342"/>
      <c r="I527" s="323"/>
      <c r="J527" s="342"/>
      <c r="K527" s="323"/>
      <c r="L527" s="342"/>
      <c r="M527" s="323"/>
      <c r="N527" s="342"/>
      <c r="O527" s="323"/>
      <c r="P527" s="342"/>
      <c r="Q527" s="323"/>
      <c r="R527" s="323"/>
      <c r="S527" s="323"/>
      <c r="T527" s="323"/>
      <c r="U527" s="323"/>
      <c r="V527" s="323"/>
      <c r="W527" s="323"/>
      <c r="X527" s="323"/>
      <c r="Y527" s="323"/>
      <c r="Z527" s="323"/>
      <c r="AA527" s="323"/>
      <c r="AB527" s="323"/>
    </row>
    <row r="528">
      <c r="A528" s="323"/>
      <c r="B528" s="323"/>
      <c r="C528" s="342"/>
      <c r="D528" s="342"/>
      <c r="E528" s="323"/>
      <c r="F528" s="342"/>
      <c r="G528" s="323"/>
      <c r="H528" s="342"/>
      <c r="I528" s="323"/>
      <c r="J528" s="342"/>
      <c r="K528" s="323"/>
      <c r="L528" s="342"/>
      <c r="M528" s="323"/>
      <c r="N528" s="342"/>
      <c r="O528" s="323"/>
      <c r="P528" s="342"/>
      <c r="Q528" s="323"/>
      <c r="R528" s="323"/>
      <c r="S528" s="323"/>
      <c r="T528" s="323"/>
      <c r="U528" s="323"/>
      <c r="V528" s="323"/>
      <c r="W528" s="323"/>
      <c r="X528" s="323"/>
      <c r="Y528" s="323"/>
      <c r="Z528" s="323"/>
      <c r="AA528" s="323"/>
      <c r="AB528" s="323"/>
    </row>
    <row r="529">
      <c r="A529" s="323"/>
      <c r="B529" s="323"/>
      <c r="C529" s="342"/>
      <c r="D529" s="342"/>
      <c r="E529" s="323"/>
      <c r="F529" s="342"/>
      <c r="G529" s="323"/>
      <c r="H529" s="342"/>
      <c r="I529" s="323"/>
      <c r="J529" s="342"/>
      <c r="K529" s="323"/>
      <c r="L529" s="342"/>
      <c r="M529" s="323"/>
      <c r="N529" s="342"/>
      <c r="O529" s="323"/>
      <c r="P529" s="342"/>
      <c r="Q529" s="323"/>
      <c r="R529" s="323"/>
      <c r="S529" s="323"/>
      <c r="T529" s="323"/>
      <c r="U529" s="323"/>
      <c r="V529" s="323"/>
      <c r="W529" s="323"/>
      <c r="X529" s="323"/>
      <c r="Y529" s="323"/>
      <c r="Z529" s="323"/>
      <c r="AA529" s="323"/>
      <c r="AB529" s="323"/>
    </row>
    <row r="530">
      <c r="A530" s="323"/>
      <c r="B530" s="323"/>
      <c r="C530" s="342"/>
      <c r="D530" s="342"/>
      <c r="E530" s="323"/>
      <c r="F530" s="342"/>
      <c r="G530" s="323"/>
      <c r="H530" s="342"/>
      <c r="I530" s="323"/>
      <c r="J530" s="342"/>
      <c r="K530" s="323"/>
      <c r="L530" s="342"/>
      <c r="M530" s="323"/>
      <c r="N530" s="342"/>
      <c r="O530" s="323"/>
      <c r="P530" s="342"/>
      <c r="Q530" s="323"/>
      <c r="R530" s="323"/>
      <c r="S530" s="323"/>
      <c r="T530" s="323"/>
      <c r="U530" s="323"/>
      <c r="V530" s="323"/>
      <c r="W530" s="323"/>
      <c r="X530" s="323"/>
      <c r="Y530" s="323"/>
      <c r="Z530" s="323"/>
      <c r="AA530" s="323"/>
      <c r="AB530" s="323"/>
    </row>
    <row r="531">
      <c r="A531" s="323"/>
      <c r="B531" s="323"/>
      <c r="C531" s="342"/>
      <c r="D531" s="342"/>
      <c r="E531" s="323"/>
      <c r="F531" s="342"/>
      <c r="G531" s="323"/>
      <c r="H531" s="342"/>
      <c r="I531" s="323"/>
      <c r="J531" s="342"/>
      <c r="K531" s="323"/>
      <c r="L531" s="342"/>
      <c r="M531" s="323"/>
      <c r="N531" s="342"/>
      <c r="O531" s="323"/>
      <c r="P531" s="342"/>
      <c r="Q531" s="323"/>
      <c r="R531" s="323"/>
      <c r="S531" s="323"/>
      <c r="T531" s="323"/>
      <c r="U531" s="323"/>
      <c r="V531" s="323"/>
      <c r="W531" s="323"/>
      <c r="X531" s="323"/>
      <c r="Y531" s="323"/>
      <c r="Z531" s="323"/>
      <c r="AA531" s="323"/>
      <c r="AB531" s="323"/>
    </row>
    <row r="532">
      <c r="A532" s="323"/>
      <c r="B532" s="323"/>
      <c r="C532" s="342"/>
      <c r="D532" s="342"/>
      <c r="E532" s="323"/>
      <c r="F532" s="342"/>
      <c r="G532" s="323"/>
      <c r="H532" s="342"/>
      <c r="I532" s="323"/>
      <c r="J532" s="342"/>
      <c r="K532" s="323"/>
      <c r="L532" s="342"/>
      <c r="M532" s="323"/>
      <c r="N532" s="342"/>
      <c r="O532" s="323"/>
      <c r="P532" s="342"/>
      <c r="Q532" s="323"/>
      <c r="R532" s="323"/>
      <c r="S532" s="323"/>
      <c r="T532" s="323"/>
      <c r="U532" s="323"/>
      <c r="V532" s="323"/>
      <c r="W532" s="323"/>
      <c r="X532" s="323"/>
      <c r="Y532" s="323"/>
      <c r="Z532" s="323"/>
      <c r="AA532" s="323"/>
      <c r="AB532" s="323"/>
    </row>
    <row r="533">
      <c r="A533" s="323"/>
      <c r="B533" s="323"/>
      <c r="C533" s="342"/>
      <c r="D533" s="342"/>
      <c r="E533" s="323"/>
      <c r="F533" s="342"/>
      <c r="G533" s="323"/>
      <c r="H533" s="342"/>
      <c r="I533" s="323"/>
      <c r="J533" s="342"/>
      <c r="K533" s="323"/>
      <c r="L533" s="342"/>
      <c r="M533" s="323"/>
      <c r="N533" s="342"/>
      <c r="O533" s="323"/>
      <c r="P533" s="342"/>
      <c r="Q533" s="323"/>
      <c r="R533" s="323"/>
      <c r="S533" s="323"/>
      <c r="T533" s="323"/>
      <c r="U533" s="323"/>
      <c r="V533" s="323"/>
      <c r="W533" s="323"/>
      <c r="X533" s="323"/>
      <c r="Y533" s="323"/>
      <c r="Z533" s="323"/>
      <c r="AA533" s="323"/>
      <c r="AB533" s="323"/>
    </row>
    <row r="534">
      <c r="A534" s="323"/>
      <c r="B534" s="323"/>
      <c r="C534" s="342"/>
      <c r="D534" s="342"/>
      <c r="E534" s="323"/>
      <c r="F534" s="342"/>
      <c r="G534" s="323"/>
      <c r="H534" s="342"/>
      <c r="I534" s="323"/>
      <c r="J534" s="342"/>
      <c r="K534" s="323"/>
      <c r="L534" s="342"/>
      <c r="M534" s="323"/>
      <c r="N534" s="342"/>
      <c r="O534" s="323"/>
      <c r="P534" s="342"/>
      <c r="Q534" s="323"/>
      <c r="R534" s="323"/>
      <c r="S534" s="323"/>
      <c r="T534" s="323"/>
      <c r="U534" s="323"/>
      <c r="V534" s="323"/>
      <c r="W534" s="323"/>
      <c r="X534" s="323"/>
      <c r="Y534" s="323"/>
      <c r="Z534" s="323"/>
      <c r="AA534" s="323"/>
      <c r="AB534" s="323"/>
    </row>
    <row r="535">
      <c r="A535" s="323"/>
      <c r="B535" s="323"/>
      <c r="C535" s="342"/>
      <c r="D535" s="342"/>
      <c r="E535" s="323"/>
      <c r="F535" s="342"/>
      <c r="G535" s="323"/>
      <c r="H535" s="342"/>
      <c r="I535" s="323"/>
      <c r="J535" s="342"/>
      <c r="K535" s="323"/>
      <c r="L535" s="342"/>
      <c r="M535" s="323"/>
      <c r="N535" s="342"/>
      <c r="O535" s="323"/>
      <c r="P535" s="342"/>
      <c r="Q535" s="323"/>
      <c r="R535" s="323"/>
      <c r="S535" s="323"/>
      <c r="T535" s="323"/>
      <c r="U535" s="323"/>
      <c r="V535" s="323"/>
      <c r="W535" s="323"/>
      <c r="X535" s="323"/>
      <c r="Y535" s="323"/>
      <c r="Z535" s="323"/>
      <c r="AA535" s="323"/>
      <c r="AB535" s="323"/>
    </row>
    <row r="536">
      <c r="A536" s="323"/>
      <c r="B536" s="323"/>
      <c r="C536" s="342"/>
      <c r="D536" s="342"/>
      <c r="E536" s="323"/>
      <c r="F536" s="342"/>
      <c r="G536" s="323"/>
      <c r="H536" s="342"/>
      <c r="I536" s="323"/>
      <c r="J536" s="342"/>
      <c r="K536" s="323"/>
      <c r="L536" s="342"/>
      <c r="M536" s="323"/>
      <c r="N536" s="342"/>
      <c r="O536" s="323"/>
      <c r="P536" s="342"/>
      <c r="Q536" s="323"/>
      <c r="R536" s="323"/>
      <c r="S536" s="323"/>
      <c r="T536" s="323"/>
      <c r="U536" s="323"/>
      <c r="V536" s="323"/>
      <c r="W536" s="323"/>
      <c r="X536" s="323"/>
      <c r="Y536" s="323"/>
      <c r="Z536" s="323"/>
      <c r="AA536" s="323"/>
      <c r="AB536" s="323"/>
    </row>
    <row r="537">
      <c r="A537" s="323"/>
      <c r="B537" s="323"/>
      <c r="C537" s="342"/>
      <c r="D537" s="342"/>
      <c r="E537" s="323"/>
      <c r="F537" s="342"/>
      <c r="G537" s="323"/>
      <c r="H537" s="342"/>
      <c r="I537" s="323"/>
      <c r="J537" s="342"/>
      <c r="K537" s="323"/>
      <c r="L537" s="342"/>
      <c r="M537" s="323"/>
      <c r="N537" s="342"/>
      <c r="O537" s="323"/>
      <c r="P537" s="342"/>
      <c r="Q537" s="323"/>
      <c r="R537" s="323"/>
      <c r="S537" s="323"/>
      <c r="T537" s="323"/>
      <c r="U537" s="323"/>
      <c r="V537" s="323"/>
      <c r="W537" s="323"/>
      <c r="X537" s="323"/>
      <c r="Y537" s="323"/>
      <c r="Z537" s="323"/>
      <c r="AA537" s="323"/>
      <c r="AB537" s="323"/>
    </row>
    <row r="538">
      <c r="A538" s="323"/>
      <c r="B538" s="323"/>
      <c r="C538" s="342"/>
      <c r="D538" s="342"/>
      <c r="E538" s="323"/>
      <c r="F538" s="342"/>
      <c r="G538" s="323"/>
      <c r="H538" s="342"/>
      <c r="I538" s="323"/>
      <c r="J538" s="342"/>
      <c r="K538" s="323"/>
      <c r="L538" s="342"/>
      <c r="M538" s="323"/>
      <c r="N538" s="342"/>
      <c r="O538" s="323"/>
      <c r="P538" s="342"/>
      <c r="Q538" s="323"/>
      <c r="R538" s="323"/>
      <c r="S538" s="323"/>
      <c r="T538" s="323"/>
      <c r="U538" s="323"/>
      <c r="V538" s="323"/>
      <c r="W538" s="323"/>
      <c r="X538" s="323"/>
      <c r="Y538" s="323"/>
      <c r="Z538" s="323"/>
      <c r="AA538" s="323"/>
      <c r="AB538" s="323"/>
    </row>
    <row r="539">
      <c r="A539" s="323"/>
      <c r="B539" s="323"/>
      <c r="C539" s="342"/>
      <c r="D539" s="342"/>
      <c r="E539" s="323"/>
      <c r="F539" s="342"/>
      <c r="G539" s="323"/>
      <c r="H539" s="342"/>
      <c r="I539" s="323"/>
      <c r="J539" s="342"/>
      <c r="K539" s="323"/>
      <c r="L539" s="342"/>
      <c r="M539" s="323"/>
      <c r="N539" s="342"/>
      <c r="O539" s="323"/>
      <c r="P539" s="342"/>
      <c r="Q539" s="323"/>
      <c r="R539" s="323"/>
      <c r="S539" s="323"/>
      <c r="T539" s="323"/>
      <c r="U539" s="323"/>
      <c r="V539" s="323"/>
      <c r="W539" s="323"/>
      <c r="X539" s="323"/>
      <c r="Y539" s="323"/>
      <c r="Z539" s="323"/>
      <c r="AA539" s="323"/>
      <c r="AB539" s="323"/>
    </row>
    <row r="540">
      <c r="A540" s="323"/>
      <c r="B540" s="323"/>
      <c r="C540" s="342"/>
      <c r="D540" s="342"/>
      <c r="E540" s="323"/>
      <c r="F540" s="342"/>
      <c r="G540" s="323"/>
      <c r="H540" s="342"/>
      <c r="I540" s="323"/>
      <c r="J540" s="342"/>
      <c r="K540" s="323"/>
      <c r="L540" s="342"/>
      <c r="M540" s="323"/>
      <c r="N540" s="342"/>
      <c r="O540" s="323"/>
      <c r="P540" s="342"/>
      <c r="Q540" s="323"/>
      <c r="R540" s="323"/>
      <c r="S540" s="323"/>
      <c r="T540" s="323"/>
      <c r="U540" s="323"/>
      <c r="V540" s="323"/>
      <c r="W540" s="323"/>
      <c r="X540" s="323"/>
      <c r="Y540" s="323"/>
      <c r="Z540" s="323"/>
      <c r="AA540" s="323"/>
      <c r="AB540" s="323"/>
    </row>
    <row r="541">
      <c r="A541" s="323"/>
      <c r="B541" s="323"/>
      <c r="C541" s="342"/>
      <c r="D541" s="342"/>
      <c r="E541" s="323"/>
      <c r="F541" s="342"/>
      <c r="G541" s="323"/>
      <c r="H541" s="342"/>
      <c r="I541" s="323"/>
      <c r="J541" s="342"/>
      <c r="K541" s="323"/>
      <c r="L541" s="342"/>
      <c r="M541" s="323"/>
      <c r="N541" s="342"/>
      <c r="O541" s="323"/>
      <c r="P541" s="342"/>
      <c r="Q541" s="323"/>
      <c r="R541" s="323"/>
      <c r="S541" s="323"/>
      <c r="T541" s="323"/>
      <c r="U541" s="323"/>
      <c r="V541" s="323"/>
      <c r="W541" s="323"/>
      <c r="X541" s="323"/>
      <c r="Y541" s="323"/>
      <c r="Z541" s="323"/>
      <c r="AA541" s="323"/>
      <c r="AB541" s="323"/>
    </row>
    <row r="542">
      <c r="A542" s="323"/>
      <c r="B542" s="323"/>
      <c r="C542" s="342"/>
      <c r="D542" s="342"/>
      <c r="E542" s="323"/>
      <c r="F542" s="342"/>
      <c r="G542" s="323"/>
      <c r="H542" s="342"/>
      <c r="I542" s="323"/>
      <c r="J542" s="342"/>
      <c r="K542" s="323"/>
      <c r="L542" s="342"/>
      <c r="M542" s="323"/>
      <c r="N542" s="342"/>
      <c r="O542" s="323"/>
      <c r="P542" s="342"/>
      <c r="Q542" s="323"/>
      <c r="R542" s="323"/>
      <c r="S542" s="323"/>
      <c r="T542" s="323"/>
      <c r="U542" s="323"/>
      <c r="V542" s="323"/>
      <c r="W542" s="323"/>
      <c r="X542" s="323"/>
      <c r="Y542" s="323"/>
      <c r="Z542" s="323"/>
      <c r="AA542" s="323"/>
      <c r="AB542" s="323"/>
    </row>
    <row r="543">
      <c r="A543" s="323"/>
      <c r="B543" s="323"/>
      <c r="C543" s="342"/>
      <c r="D543" s="342"/>
      <c r="E543" s="323"/>
      <c r="F543" s="342"/>
      <c r="G543" s="323"/>
      <c r="H543" s="342"/>
      <c r="I543" s="323"/>
      <c r="J543" s="342"/>
      <c r="K543" s="323"/>
      <c r="L543" s="342"/>
      <c r="M543" s="323"/>
      <c r="N543" s="342"/>
      <c r="O543" s="323"/>
      <c r="P543" s="342"/>
      <c r="Q543" s="323"/>
      <c r="R543" s="323"/>
      <c r="S543" s="323"/>
      <c r="T543" s="323"/>
      <c r="U543" s="323"/>
      <c r="V543" s="323"/>
      <c r="W543" s="323"/>
      <c r="X543" s="323"/>
      <c r="Y543" s="323"/>
      <c r="Z543" s="323"/>
      <c r="AA543" s="323"/>
      <c r="AB543" s="323"/>
    </row>
    <row r="544">
      <c r="A544" s="323"/>
      <c r="B544" s="323"/>
      <c r="C544" s="342"/>
      <c r="D544" s="342"/>
      <c r="E544" s="323"/>
      <c r="F544" s="342"/>
      <c r="G544" s="323"/>
      <c r="H544" s="342"/>
      <c r="I544" s="323"/>
      <c r="J544" s="342"/>
      <c r="K544" s="323"/>
      <c r="L544" s="342"/>
      <c r="M544" s="323"/>
      <c r="N544" s="342"/>
      <c r="O544" s="323"/>
      <c r="P544" s="342"/>
      <c r="Q544" s="323"/>
      <c r="R544" s="323"/>
      <c r="S544" s="323"/>
      <c r="T544" s="323"/>
      <c r="U544" s="323"/>
      <c r="V544" s="323"/>
      <c r="W544" s="323"/>
      <c r="X544" s="323"/>
      <c r="Y544" s="323"/>
      <c r="Z544" s="323"/>
      <c r="AA544" s="323"/>
      <c r="AB544" s="323"/>
    </row>
    <row r="545">
      <c r="A545" s="323"/>
      <c r="B545" s="323"/>
      <c r="C545" s="342"/>
      <c r="D545" s="342"/>
      <c r="E545" s="323"/>
      <c r="F545" s="342"/>
      <c r="G545" s="323"/>
      <c r="H545" s="342"/>
      <c r="I545" s="323"/>
      <c r="J545" s="342"/>
      <c r="K545" s="323"/>
      <c r="L545" s="342"/>
      <c r="M545" s="323"/>
      <c r="N545" s="342"/>
      <c r="O545" s="323"/>
      <c r="P545" s="342"/>
      <c r="Q545" s="323"/>
      <c r="R545" s="323"/>
      <c r="S545" s="323"/>
      <c r="T545" s="323"/>
      <c r="U545" s="323"/>
      <c r="V545" s="323"/>
      <c r="W545" s="323"/>
      <c r="X545" s="323"/>
      <c r="Y545" s="323"/>
      <c r="Z545" s="323"/>
      <c r="AA545" s="323"/>
      <c r="AB545" s="323"/>
    </row>
    <row r="546">
      <c r="A546" s="323"/>
      <c r="B546" s="323"/>
      <c r="C546" s="342"/>
      <c r="D546" s="342"/>
      <c r="E546" s="323"/>
      <c r="F546" s="342"/>
      <c r="G546" s="323"/>
      <c r="H546" s="342"/>
      <c r="I546" s="323"/>
      <c r="J546" s="342"/>
      <c r="K546" s="323"/>
      <c r="L546" s="342"/>
      <c r="M546" s="323"/>
      <c r="N546" s="342"/>
      <c r="O546" s="323"/>
      <c r="P546" s="342"/>
      <c r="Q546" s="323"/>
      <c r="R546" s="323"/>
      <c r="S546" s="323"/>
      <c r="T546" s="323"/>
      <c r="U546" s="323"/>
      <c r="V546" s="323"/>
      <c r="W546" s="323"/>
      <c r="X546" s="323"/>
      <c r="Y546" s="323"/>
      <c r="Z546" s="323"/>
      <c r="AA546" s="323"/>
      <c r="AB546" s="323"/>
    </row>
    <row r="547">
      <c r="A547" s="323"/>
      <c r="B547" s="323"/>
      <c r="C547" s="342"/>
      <c r="D547" s="342"/>
      <c r="E547" s="323"/>
      <c r="F547" s="342"/>
      <c r="G547" s="323"/>
      <c r="H547" s="342"/>
      <c r="I547" s="323"/>
      <c r="J547" s="342"/>
      <c r="K547" s="323"/>
      <c r="L547" s="342"/>
      <c r="M547" s="323"/>
      <c r="N547" s="342"/>
      <c r="O547" s="323"/>
      <c r="P547" s="342"/>
      <c r="Q547" s="323"/>
      <c r="R547" s="323"/>
      <c r="S547" s="323"/>
      <c r="T547" s="323"/>
      <c r="U547" s="323"/>
      <c r="V547" s="323"/>
      <c r="W547" s="323"/>
      <c r="X547" s="323"/>
      <c r="Y547" s="323"/>
      <c r="Z547" s="323"/>
      <c r="AA547" s="323"/>
      <c r="AB547" s="323"/>
    </row>
    <row r="548">
      <c r="A548" s="323"/>
      <c r="B548" s="323"/>
      <c r="C548" s="342"/>
      <c r="D548" s="342"/>
      <c r="E548" s="323"/>
      <c r="F548" s="342"/>
      <c r="G548" s="323"/>
      <c r="H548" s="342"/>
      <c r="I548" s="323"/>
      <c r="J548" s="342"/>
      <c r="K548" s="323"/>
      <c r="L548" s="342"/>
      <c r="M548" s="323"/>
      <c r="N548" s="342"/>
      <c r="O548" s="323"/>
      <c r="P548" s="342"/>
      <c r="Q548" s="323"/>
      <c r="R548" s="323"/>
      <c r="S548" s="323"/>
      <c r="T548" s="323"/>
      <c r="U548" s="323"/>
      <c r="V548" s="323"/>
      <c r="W548" s="323"/>
      <c r="X548" s="323"/>
      <c r="Y548" s="323"/>
      <c r="Z548" s="323"/>
      <c r="AA548" s="323"/>
      <c r="AB548" s="323"/>
    </row>
    <row r="549">
      <c r="A549" s="323"/>
      <c r="B549" s="323"/>
      <c r="C549" s="342"/>
      <c r="D549" s="342"/>
      <c r="E549" s="323"/>
      <c r="F549" s="342"/>
      <c r="G549" s="323"/>
      <c r="H549" s="342"/>
      <c r="I549" s="323"/>
      <c r="J549" s="342"/>
      <c r="K549" s="323"/>
      <c r="L549" s="342"/>
      <c r="M549" s="323"/>
      <c r="N549" s="342"/>
      <c r="O549" s="323"/>
      <c r="P549" s="342"/>
      <c r="Q549" s="323"/>
      <c r="R549" s="323"/>
      <c r="S549" s="323"/>
      <c r="T549" s="323"/>
      <c r="U549" s="323"/>
      <c r="V549" s="323"/>
      <c r="W549" s="323"/>
      <c r="X549" s="323"/>
      <c r="Y549" s="323"/>
      <c r="Z549" s="323"/>
      <c r="AA549" s="323"/>
      <c r="AB549" s="323"/>
    </row>
    <row r="550">
      <c r="A550" s="323"/>
      <c r="B550" s="323"/>
      <c r="C550" s="342"/>
      <c r="D550" s="342"/>
      <c r="E550" s="323"/>
      <c r="F550" s="342"/>
      <c r="G550" s="323"/>
      <c r="H550" s="342"/>
      <c r="I550" s="323"/>
      <c r="J550" s="342"/>
      <c r="K550" s="323"/>
      <c r="L550" s="342"/>
      <c r="M550" s="323"/>
      <c r="N550" s="342"/>
      <c r="O550" s="323"/>
      <c r="P550" s="342"/>
      <c r="Q550" s="323"/>
      <c r="R550" s="323"/>
      <c r="S550" s="323"/>
      <c r="T550" s="323"/>
      <c r="U550" s="323"/>
      <c r="V550" s="323"/>
      <c r="W550" s="323"/>
      <c r="X550" s="323"/>
      <c r="Y550" s="323"/>
      <c r="Z550" s="323"/>
      <c r="AA550" s="323"/>
      <c r="AB550" s="323"/>
    </row>
    <row r="551">
      <c r="A551" s="323"/>
      <c r="B551" s="323"/>
      <c r="C551" s="342"/>
      <c r="D551" s="342"/>
      <c r="E551" s="323"/>
      <c r="F551" s="342"/>
      <c r="G551" s="323"/>
      <c r="H551" s="342"/>
      <c r="I551" s="323"/>
      <c r="J551" s="342"/>
      <c r="K551" s="323"/>
      <c r="L551" s="342"/>
      <c r="M551" s="323"/>
      <c r="N551" s="342"/>
      <c r="O551" s="323"/>
      <c r="P551" s="342"/>
      <c r="Q551" s="323"/>
      <c r="R551" s="323"/>
      <c r="S551" s="323"/>
      <c r="T551" s="323"/>
      <c r="U551" s="323"/>
      <c r="V551" s="323"/>
      <c r="W551" s="323"/>
      <c r="X551" s="323"/>
      <c r="Y551" s="323"/>
      <c r="Z551" s="323"/>
      <c r="AA551" s="323"/>
      <c r="AB551" s="323"/>
    </row>
    <row r="552">
      <c r="A552" s="323"/>
      <c r="B552" s="323"/>
      <c r="C552" s="342"/>
      <c r="D552" s="342"/>
      <c r="E552" s="323"/>
      <c r="F552" s="342"/>
      <c r="G552" s="323"/>
      <c r="H552" s="342"/>
      <c r="I552" s="323"/>
      <c r="J552" s="342"/>
      <c r="K552" s="323"/>
      <c r="L552" s="342"/>
      <c r="M552" s="323"/>
      <c r="N552" s="342"/>
      <c r="O552" s="323"/>
      <c r="P552" s="342"/>
      <c r="Q552" s="323"/>
      <c r="R552" s="323"/>
      <c r="S552" s="323"/>
      <c r="T552" s="323"/>
      <c r="U552" s="323"/>
      <c r="V552" s="323"/>
      <c r="W552" s="323"/>
      <c r="X552" s="323"/>
      <c r="Y552" s="323"/>
      <c r="Z552" s="323"/>
      <c r="AA552" s="323"/>
      <c r="AB552" s="323"/>
    </row>
    <row r="553">
      <c r="A553" s="323"/>
      <c r="B553" s="323"/>
      <c r="C553" s="342"/>
      <c r="D553" s="342"/>
      <c r="E553" s="323"/>
      <c r="F553" s="342"/>
      <c r="G553" s="323"/>
      <c r="H553" s="342"/>
      <c r="I553" s="323"/>
      <c r="J553" s="342"/>
      <c r="K553" s="323"/>
      <c r="L553" s="342"/>
      <c r="M553" s="323"/>
      <c r="N553" s="342"/>
      <c r="O553" s="323"/>
      <c r="P553" s="342"/>
      <c r="Q553" s="323"/>
      <c r="R553" s="323"/>
      <c r="S553" s="323"/>
      <c r="T553" s="323"/>
      <c r="U553" s="323"/>
      <c r="V553" s="323"/>
      <c r="W553" s="323"/>
      <c r="X553" s="323"/>
      <c r="Y553" s="323"/>
      <c r="Z553" s="323"/>
      <c r="AA553" s="323"/>
      <c r="AB553" s="323"/>
    </row>
    <row r="554">
      <c r="A554" s="323"/>
      <c r="B554" s="323"/>
      <c r="C554" s="342"/>
      <c r="D554" s="342"/>
      <c r="E554" s="323"/>
      <c r="F554" s="342"/>
      <c r="G554" s="323"/>
      <c r="H554" s="342"/>
      <c r="I554" s="323"/>
      <c r="J554" s="342"/>
      <c r="K554" s="323"/>
      <c r="L554" s="342"/>
      <c r="M554" s="323"/>
      <c r="N554" s="342"/>
      <c r="O554" s="323"/>
      <c r="P554" s="342"/>
      <c r="Q554" s="323"/>
      <c r="R554" s="323"/>
      <c r="S554" s="323"/>
      <c r="T554" s="323"/>
      <c r="U554" s="323"/>
      <c r="V554" s="323"/>
      <c r="W554" s="323"/>
      <c r="X554" s="323"/>
      <c r="Y554" s="323"/>
      <c r="Z554" s="323"/>
      <c r="AA554" s="323"/>
      <c r="AB554" s="323"/>
    </row>
    <row r="555">
      <c r="A555" s="323"/>
      <c r="B555" s="323"/>
      <c r="C555" s="342"/>
      <c r="D555" s="342"/>
      <c r="E555" s="323"/>
      <c r="F555" s="342"/>
      <c r="G555" s="323"/>
      <c r="H555" s="342"/>
      <c r="I555" s="323"/>
      <c r="J555" s="342"/>
      <c r="K555" s="323"/>
      <c r="L555" s="342"/>
      <c r="M555" s="323"/>
      <c r="N555" s="342"/>
      <c r="O555" s="323"/>
      <c r="P555" s="342"/>
      <c r="Q555" s="323"/>
      <c r="R555" s="323"/>
      <c r="S555" s="323"/>
      <c r="T555" s="323"/>
      <c r="U555" s="323"/>
      <c r="V555" s="323"/>
      <c r="W555" s="323"/>
      <c r="X555" s="323"/>
      <c r="Y555" s="323"/>
      <c r="Z555" s="323"/>
      <c r="AA555" s="323"/>
      <c r="AB555" s="323"/>
    </row>
    <row r="556">
      <c r="A556" s="323"/>
      <c r="B556" s="323"/>
      <c r="C556" s="342"/>
      <c r="D556" s="342"/>
      <c r="E556" s="323"/>
      <c r="F556" s="342"/>
      <c r="G556" s="323"/>
      <c r="H556" s="342"/>
      <c r="I556" s="323"/>
      <c r="J556" s="342"/>
      <c r="K556" s="323"/>
      <c r="L556" s="342"/>
      <c r="M556" s="323"/>
      <c r="N556" s="342"/>
      <c r="O556" s="323"/>
      <c r="P556" s="342"/>
      <c r="Q556" s="323"/>
      <c r="R556" s="323"/>
      <c r="S556" s="323"/>
      <c r="T556" s="323"/>
      <c r="U556" s="323"/>
      <c r="V556" s="323"/>
      <c r="W556" s="323"/>
      <c r="X556" s="323"/>
      <c r="Y556" s="323"/>
      <c r="Z556" s="323"/>
      <c r="AA556" s="323"/>
      <c r="AB556" s="323"/>
    </row>
    <row r="557">
      <c r="A557" s="323"/>
      <c r="B557" s="323"/>
      <c r="C557" s="342"/>
      <c r="D557" s="342"/>
      <c r="E557" s="323"/>
      <c r="F557" s="342"/>
      <c r="G557" s="323"/>
      <c r="H557" s="342"/>
      <c r="I557" s="323"/>
      <c r="J557" s="342"/>
      <c r="K557" s="323"/>
      <c r="L557" s="342"/>
      <c r="M557" s="323"/>
      <c r="N557" s="342"/>
      <c r="O557" s="323"/>
      <c r="P557" s="342"/>
      <c r="Q557" s="323"/>
      <c r="R557" s="323"/>
      <c r="S557" s="323"/>
      <c r="T557" s="323"/>
      <c r="U557" s="323"/>
      <c r="V557" s="323"/>
      <c r="W557" s="323"/>
      <c r="X557" s="323"/>
      <c r="Y557" s="323"/>
      <c r="Z557" s="323"/>
      <c r="AA557" s="323"/>
      <c r="AB557" s="323"/>
    </row>
    <row r="558">
      <c r="A558" s="323"/>
      <c r="B558" s="323"/>
      <c r="C558" s="342"/>
      <c r="D558" s="342"/>
      <c r="E558" s="323"/>
      <c r="F558" s="342"/>
      <c r="G558" s="323"/>
      <c r="H558" s="342"/>
      <c r="I558" s="323"/>
      <c r="J558" s="342"/>
      <c r="K558" s="323"/>
      <c r="L558" s="342"/>
      <c r="M558" s="323"/>
      <c r="N558" s="342"/>
      <c r="O558" s="323"/>
      <c r="P558" s="342"/>
      <c r="Q558" s="323"/>
      <c r="R558" s="323"/>
      <c r="S558" s="323"/>
      <c r="T558" s="323"/>
      <c r="U558" s="323"/>
      <c r="V558" s="323"/>
      <c r="W558" s="323"/>
      <c r="X558" s="323"/>
      <c r="Y558" s="323"/>
      <c r="Z558" s="323"/>
      <c r="AA558" s="323"/>
      <c r="AB558" s="323"/>
    </row>
    <row r="559">
      <c r="A559" s="323"/>
      <c r="B559" s="323"/>
      <c r="C559" s="342"/>
      <c r="D559" s="342"/>
      <c r="E559" s="323"/>
      <c r="F559" s="342"/>
      <c r="G559" s="323"/>
      <c r="H559" s="342"/>
      <c r="I559" s="323"/>
      <c r="J559" s="342"/>
      <c r="K559" s="323"/>
      <c r="L559" s="342"/>
      <c r="M559" s="323"/>
      <c r="N559" s="342"/>
      <c r="O559" s="323"/>
      <c r="P559" s="342"/>
      <c r="Q559" s="323"/>
      <c r="R559" s="323"/>
      <c r="S559" s="323"/>
      <c r="T559" s="323"/>
      <c r="U559" s="323"/>
      <c r="V559" s="323"/>
      <c r="W559" s="323"/>
      <c r="X559" s="323"/>
      <c r="Y559" s="323"/>
      <c r="Z559" s="323"/>
      <c r="AA559" s="323"/>
      <c r="AB559" s="323"/>
    </row>
    <row r="560">
      <c r="A560" s="323"/>
      <c r="B560" s="323"/>
      <c r="C560" s="342"/>
      <c r="D560" s="342"/>
      <c r="E560" s="323"/>
      <c r="F560" s="342"/>
      <c r="G560" s="323"/>
      <c r="H560" s="342"/>
      <c r="I560" s="323"/>
      <c r="J560" s="342"/>
      <c r="K560" s="323"/>
      <c r="L560" s="342"/>
      <c r="M560" s="323"/>
      <c r="N560" s="342"/>
      <c r="O560" s="323"/>
      <c r="P560" s="342"/>
      <c r="Q560" s="323"/>
      <c r="R560" s="323"/>
      <c r="S560" s="323"/>
      <c r="T560" s="323"/>
      <c r="U560" s="323"/>
      <c r="V560" s="323"/>
      <c r="W560" s="323"/>
      <c r="X560" s="323"/>
      <c r="Y560" s="323"/>
      <c r="Z560" s="323"/>
      <c r="AA560" s="323"/>
      <c r="AB560" s="323"/>
    </row>
    <row r="561">
      <c r="A561" s="323"/>
      <c r="B561" s="323"/>
      <c r="C561" s="342"/>
      <c r="D561" s="342"/>
      <c r="E561" s="323"/>
      <c r="F561" s="342"/>
      <c r="G561" s="323"/>
      <c r="H561" s="342"/>
      <c r="I561" s="323"/>
      <c r="J561" s="342"/>
      <c r="K561" s="323"/>
      <c r="L561" s="342"/>
      <c r="M561" s="323"/>
      <c r="N561" s="342"/>
      <c r="O561" s="323"/>
      <c r="P561" s="342"/>
      <c r="Q561" s="323"/>
      <c r="R561" s="323"/>
      <c r="S561" s="323"/>
      <c r="T561" s="323"/>
      <c r="U561" s="323"/>
      <c r="V561" s="323"/>
      <c r="W561" s="323"/>
      <c r="X561" s="323"/>
      <c r="Y561" s="323"/>
      <c r="Z561" s="323"/>
      <c r="AA561" s="323"/>
      <c r="AB561" s="323"/>
    </row>
    <row r="562">
      <c r="A562" s="323"/>
      <c r="B562" s="323"/>
      <c r="C562" s="342"/>
      <c r="D562" s="342"/>
      <c r="E562" s="323"/>
      <c r="F562" s="342"/>
      <c r="G562" s="323"/>
      <c r="H562" s="342"/>
      <c r="I562" s="323"/>
      <c r="J562" s="342"/>
      <c r="K562" s="323"/>
      <c r="L562" s="342"/>
      <c r="M562" s="323"/>
      <c r="N562" s="342"/>
      <c r="O562" s="323"/>
      <c r="P562" s="342"/>
      <c r="Q562" s="323"/>
      <c r="R562" s="323"/>
      <c r="S562" s="323"/>
      <c r="T562" s="323"/>
      <c r="U562" s="323"/>
      <c r="V562" s="323"/>
      <c r="W562" s="323"/>
      <c r="X562" s="323"/>
      <c r="Y562" s="323"/>
      <c r="Z562" s="323"/>
      <c r="AA562" s="323"/>
      <c r="AB562" s="323"/>
    </row>
    <row r="563">
      <c r="A563" s="323"/>
      <c r="B563" s="323"/>
      <c r="C563" s="342"/>
      <c r="D563" s="342"/>
      <c r="E563" s="323"/>
      <c r="F563" s="342"/>
      <c r="G563" s="323"/>
      <c r="H563" s="342"/>
      <c r="I563" s="323"/>
      <c r="J563" s="342"/>
      <c r="K563" s="323"/>
      <c r="L563" s="342"/>
      <c r="M563" s="323"/>
      <c r="N563" s="342"/>
      <c r="O563" s="323"/>
      <c r="P563" s="342"/>
      <c r="Q563" s="323"/>
      <c r="R563" s="323"/>
      <c r="S563" s="323"/>
      <c r="T563" s="323"/>
      <c r="U563" s="323"/>
      <c r="V563" s="323"/>
      <c r="W563" s="323"/>
      <c r="X563" s="323"/>
      <c r="Y563" s="323"/>
      <c r="Z563" s="323"/>
      <c r="AA563" s="323"/>
      <c r="AB563" s="323"/>
    </row>
    <row r="564">
      <c r="A564" s="323"/>
      <c r="B564" s="323"/>
      <c r="C564" s="342"/>
      <c r="D564" s="342"/>
      <c r="E564" s="323"/>
      <c r="F564" s="342"/>
      <c r="G564" s="323"/>
      <c r="H564" s="342"/>
      <c r="I564" s="323"/>
      <c r="J564" s="342"/>
      <c r="K564" s="323"/>
      <c r="L564" s="342"/>
      <c r="M564" s="323"/>
      <c r="N564" s="342"/>
      <c r="O564" s="323"/>
      <c r="P564" s="342"/>
      <c r="Q564" s="323"/>
      <c r="R564" s="323"/>
      <c r="S564" s="323"/>
      <c r="T564" s="323"/>
      <c r="U564" s="323"/>
      <c r="V564" s="323"/>
      <c r="W564" s="323"/>
      <c r="X564" s="323"/>
      <c r="Y564" s="323"/>
      <c r="Z564" s="323"/>
      <c r="AA564" s="323"/>
      <c r="AB564" s="323"/>
    </row>
    <row r="565">
      <c r="A565" s="323"/>
      <c r="B565" s="323"/>
      <c r="C565" s="342"/>
      <c r="D565" s="342"/>
      <c r="E565" s="323"/>
      <c r="F565" s="342"/>
      <c r="G565" s="323"/>
      <c r="H565" s="342"/>
      <c r="I565" s="323"/>
      <c r="J565" s="342"/>
      <c r="K565" s="323"/>
      <c r="L565" s="342"/>
      <c r="M565" s="323"/>
      <c r="N565" s="342"/>
      <c r="O565" s="323"/>
      <c r="P565" s="342"/>
      <c r="Q565" s="323"/>
      <c r="R565" s="323"/>
      <c r="S565" s="323"/>
      <c r="T565" s="323"/>
      <c r="U565" s="323"/>
      <c r="V565" s="323"/>
      <c r="W565" s="323"/>
      <c r="X565" s="323"/>
      <c r="Y565" s="323"/>
      <c r="Z565" s="323"/>
      <c r="AA565" s="323"/>
      <c r="AB565" s="323"/>
    </row>
    <row r="566">
      <c r="A566" s="323"/>
      <c r="B566" s="323"/>
      <c r="C566" s="342"/>
      <c r="D566" s="342"/>
      <c r="E566" s="323"/>
      <c r="F566" s="342"/>
      <c r="G566" s="323"/>
      <c r="H566" s="342"/>
      <c r="I566" s="323"/>
      <c r="J566" s="342"/>
      <c r="K566" s="323"/>
      <c r="L566" s="342"/>
      <c r="M566" s="323"/>
      <c r="N566" s="342"/>
      <c r="O566" s="323"/>
      <c r="P566" s="342"/>
      <c r="Q566" s="323"/>
      <c r="R566" s="323"/>
      <c r="S566" s="323"/>
      <c r="T566" s="323"/>
      <c r="U566" s="323"/>
      <c r="V566" s="323"/>
      <c r="W566" s="323"/>
      <c r="X566" s="323"/>
      <c r="Y566" s="323"/>
      <c r="Z566" s="323"/>
      <c r="AA566" s="323"/>
      <c r="AB566" s="323"/>
    </row>
    <row r="567">
      <c r="A567" s="323"/>
      <c r="B567" s="323"/>
      <c r="C567" s="342"/>
      <c r="D567" s="342"/>
      <c r="E567" s="323"/>
      <c r="F567" s="342"/>
      <c r="G567" s="323"/>
      <c r="H567" s="342"/>
      <c r="I567" s="323"/>
      <c r="J567" s="342"/>
      <c r="K567" s="323"/>
      <c r="L567" s="342"/>
      <c r="M567" s="323"/>
      <c r="N567" s="342"/>
      <c r="O567" s="323"/>
      <c r="P567" s="342"/>
      <c r="Q567" s="323"/>
      <c r="R567" s="323"/>
      <c r="S567" s="323"/>
      <c r="T567" s="323"/>
      <c r="U567" s="323"/>
      <c r="V567" s="323"/>
      <c r="W567" s="323"/>
      <c r="X567" s="323"/>
      <c r="Y567" s="323"/>
      <c r="Z567" s="323"/>
      <c r="AA567" s="323"/>
      <c r="AB567" s="323"/>
    </row>
    <row r="568">
      <c r="A568" s="323"/>
      <c r="B568" s="323"/>
      <c r="C568" s="342"/>
      <c r="D568" s="342"/>
      <c r="E568" s="323"/>
      <c r="F568" s="342"/>
      <c r="G568" s="323"/>
      <c r="H568" s="342"/>
      <c r="I568" s="323"/>
      <c r="J568" s="342"/>
      <c r="K568" s="323"/>
      <c r="L568" s="342"/>
      <c r="M568" s="323"/>
      <c r="N568" s="342"/>
      <c r="O568" s="323"/>
      <c r="P568" s="342"/>
      <c r="Q568" s="323"/>
      <c r="R568" s="323"/>
      <c r="S568" s="323"/>
      <c r="T568" s="323"/>
      <c r="U568" s="323"/>
      <c r="V568" s="323"/>
      <c r="W568" s="323"/>
      <c r="X568" s="323"/>
      <c r="Y568" s="323"/>
      <c r="Z568" s="323"/>
      <c r="AA568" s="323"/>
      <c r="AB568" s="323"/>
    </row>
    <row r="569">
      <c r="A569" s="323"/>
      <c r="B569" s="323"/>
      <c r="C569" s="342"/>
      <c r="D569" s="342"/>
      <c r="E569" s="323"/>
      <c r="F569" s="342"/>
      <c r="G569" s="323"/>
      <c r="H569" s="342"/>
      <c r="I569" s="323"/>
      <c r="J569" s="342"/>
      <c r="K569" s="323"/>
      <c r="L569" s="342"/>
      <c r="M569" s="323"/>
      <c r="N569" s="342"/>
      <c r="O569" s="323"/>
      <c r="P569" s="342"/>
      <c r="Q569" s="323"/>
      <c r="R569" s="323"/>
      <c r="S569" s="323"/>
      <c r="T569" s="323"/>
      <c r="U569" s="323"/>
      <c r="V569" s="323"/>
      <c r="W569" s="323"/>
      <c r="X569" s="323"/>
      <c r="Y569" s="323"/>
      <c r="Z569" s="323"/>
      <c r="AA569" s="323"/>
      <c r="AB569" s="323"/>
    </row>
    <row r="570">
      <c r="A570" s="323"/>
      <c r="B570" s="323"/>
      <c r="C570" s="342"/>
      <c r="D570" s="342"/>
      <c r="E570" s="323"/>
      <c r="F570" s="342"/>
      <c r="G570" s="323"/>
      <c r="H570" s="342"/>
      <c r="I570" s="323"/>
      <c r="J570" s="342"/>
      <c r="K570" s="323"/>
      <c r="L570" s="342"/>
      <c r="M570" s="323"/>
      <c r="N570" s="342"/>
      <c r="O570" s="323"/>
      <c r="P570" s="342"/>
      <c r="Q570" s="323"/>
      <c r="R570" s="323"/>
      <c r="S570" s="323"/>
      <c r="T570" s="323"/>
      <c r="U570" s="323"/>
      <c r="V570" s="323"/>
      <c r="W570" s="323"/>
      <c r="X570" s="323"/>
      <c r="Y570" s="323"/>
      <c r="Z570" s="323"/>
      <c r="AA570" s="323"/>
      <c r="AB570" s="323"/>
    </row>
    <row r="571">
      <c r="A571" s="323"/>
      <c r="B571" s="323"/>
      <c r="C571" s="342"/>
      <c r="D571" s="342"/>
      <c r="E571" s="323"/>
      <c r="F571" s="342"/>
      <c r="G571" s="323"/>
      <c r="H571" s="342"/>
      <c r="I571" s="323"/>
      <c r="J571" s="342"/>
      <c r="K571" s="323"/>
      <c r="L571" s="342"/>
      <c r="M571" s="323"/>
      <c r="N571" s="342"/>
      <c r="O571" s="323"/>
      <c r="P571" s="342"/>
      <c r="Q571" s="323"/>
      <c r="R571" s="323"/>
      <c r="S571" s="323"/>
      <c r="T571" s="323"/>
      <c r="U571" s="323"/>
      <c r="V571" s="323"/>
      <c r="W571" s="323"/>
      <c r="X571" s="323"/>
      <c r="Y571" s="323"/>
      <c r="Z571" s="323"/>
      <c r="AA571" s="323"/>
      <c r="AB571" s="323"/>
    </row>
    <row r="572">
      <c r="A572" s="323"/>
      <c r="B572" s="323"/>
      <c r="C572" s="342"/>
      <c r="D572" s="342"/>
      <c r="E572" s="323"/>
      <c r="F572" s="342"/>
      <c r="G572" s="323"/>
      <c r="H572" s="342"/>
      <c r="I572" s="323"/>
      <c r="J572" s="342"/>
      <c r="K572" s="323"/>
      <c r="L572" s="342"/>
      <c r="M572" s="323"/>
      <c r="N572" s="342"/>
      <c r="O572" s="323"/>
      <c r="P572" s="342"/>
      <c r="Q572" s="323"/>
      <c r="R572" s="323"/>
      <c r="S572" s="323"/>
      <c r="T572" s="323"/>
      <c r="U572" s="323"/>
      <c r="V572" s="323"/>
      <c r="W572" s="323"/>
      <c r="X572" s="323"/>
      <c r="Y572" s="323"/>
      <c r="Z572" s="323"/>
      <c r="AA572" s="323"/>
      <c r="AB572" s="323"/>
    </row>
    <row r="573">
      <c r="A573" s="323"/>
      <c r="B573" s="323"/>
      <c r="C573" s="342"/>
      <c r="D573" s="342"/>
      <c r="E573" s="323"/>
      <c r="F573" s="342"/>
      <c r="G573" s="323"/>
      <c r="H573" s="342"/>
      <c r="I573" s="323"/>
      <c r="J573" s="342"/>
      <c r="K573" s="323"/>
      <c r="L573" s="342"/>
      <c r="M573" s="323"/>
      <c r="N573" s="342"/>
      <c r="O573" s="323"/>
      <c r="P573" s="342"/>
      <c r="Q573" s="323"/>
      <c r="R573" s="323"/>
      <c r="S573" s="323"/>
      <c r="T573" s="323"/>
      <c r="U573" s="323"/>
      <c r="V573" s="323"/>
      <c r="W573" s="323"/>
      <c r="X573" s="323"/>
      <c r="Y573" s="323"/>
      <c r="Z573" s="323"/>
      <c r="AA573" s="323"/>
      <c r="AB573" s="323"/>
    </row>
    <row r="574">
      <c r="A574" s="323"/>
      <c r="B574" s="323"/>
      <c r="C574" s="342"/>
      <c r="D574" s="342"/>
      <c r="E574" s="323"/>
      <c r="F574" s="342"/>
      <c r="G574" s="323"/>
      <c r="H574" s="342"/>
      <c r="I574" s="323"/>
      <c r="J574" s="342"/>
      <c r="K574" s="323"/>
      <c r="L574" s="342"/>
      <c r="M574" s="323"/>
      <c r="N574" s="342"/>
      <c r="O574" s="323"/>
      <c r="P574" s="342"/>
      <c r="Q574" s="323"/>
      <c r="R574" s="323"/>
      <c r="S574" s="323"/>
      <c r="T574" s="323"/>
      <c r="U574" s="323"/>
      <c r="V574" s="323"/>
      <c r="W574" s="323"/>
      <c r="X574" s="323"/>
      <c r="Y574" s="323"/>
      <c r="Z574" s="323"/>
      <c r="AA574" s="323"/>
      <c r="AB574" s="323"/>
    </row>
    <row r="575">
      <c r="A575" s="323"/>
      <c r="B575" s="323"/>
      <c r="C575" s="342"/>
      <c r="D575" s="342"/>
      <c r="E575" s="323"/>
      <c r="F575" s="342"/>
      <c r="G575" s="323"/>
      <c r="H575" s="342"/>
      <c r="I575" s="323"/>
      <c r="J575" s="342"/>
      <c r="K575" s="323"/>
      <c r="L575" s="342"/>
      <c r="M575" s="323"/>
      <c r="N575" s="342"/>
      <c r="O575" s="323"/>
      <c r="P575" s="342"/>
      <c r="Q575" s="323"/>
      <c r="R575" s="323"/>
      <c r="S575" s="323"/>
      <c r="T575" s="323"/>
      <c r="U575" s="323"/>
      <c r="V575" s="323"/>
      <c r="W575" s="323"/>
      <c r="X575" s="323"/>
      <c r="Y575" s="323"/>
      <c r="Z575" s="323"/>
      <c r="AA575" s="323"/>
      <c r="AB575" s="323"/>
    </row>
    <row r="576">
      <c r="A576" s="323"/>
      <c r="B576" s="323"/>
      <c r="C576" s="342"/>
      <c r="D576" s="342"/>
      <c r="E576" s="323"/>
      <c r="F576" s="342"/>
      <c r="G576" s="323"/>
      <c r="H576" s="342"/>
      <c r="I576" s="323"/>
      <c r="J576" s="342"/>
      <c r="K576" s="323"/>
      <c r="L576" s="342"/>
      <c r="M576" s="323"/>
      <c r="N576" s="342"/>
      <c r="O576" s="323"/>
      <c r="P576" s="342"/>
      <c r="Q576" s="323"/>
      <c r="R576" s="323"/>
      <c r="S576" s="323"/>
      <c r="T576" s="323"/>
      <c r="U576" s="323"/>
      <c r="V576" s="323"/>
      <c r="W576" s="323"/>
      <c r="X576" s="323"/>
      <c r="Y576" s="323"/>
      <c r="Z576" s="323"/>
      <c r="AA576" s="323"/>
      <c r="AB576" s="323"/>
    </row>
    <row r="577">
      <c r="A577" s="323"/>
      <c r="B577" s="323"/>
      <c r="C577" s="342"/>
      <c r="D577" s="342"/>
      <c r="E577" s="323"/>
      <c r="F577" s="342"/>
      <c r="G577" s="323"/>
      <c r="H577" s="342"/>
      <c r="I577" s="323"/>
      <c r="J577" s="342"/>
      <c r="K577" s="323"/>
      <c r="L577" s="342"/>
      <c r="M577" s="323"/>
      <c r="N577" s="342"/>
      <c r="O577" s="323"/>
      <c r="P577" s="342"/>
      <c r="Q577" s="323"/>
      <c r="R577" s="323"/>
      <c r="S577" s="323"/>
      <c r="T577" s="323"/>
      <c r="U577" s="323"/>
      <c r="V577" s="323"/>
      <c r="W577" s="323"/>
      <c r="X577" s="323"/>
      <c r="Y577" s="323"/>
      <c r="Z577" s="323"/>
      <c r="AA577" s="323"/>
      <c r="AB577" s="323"/>
    </row>
    <row r="578">
      <c r="A578" s="323"/>
      <c r="B578" s="323"/>
      <c r="C578" s="342"/>
      <c r="D578" s="342"/>
      <c r="E578" s="323"/>
      <c r="F578" s="342"/>
      <c r="G578" s="323"/>
      <c r="H578" s="342"/>
      <c r="I578" s="323"/>
      <c r="J578" s="342"/>
      <c r="K578" s="323"/>
      <c r="L578" s="342"/>
      <c r="M578" s="323"/>
      <c r="N578" s="342"/>
      <c r="O578" s="323"/>
      <c r="P578" s="342"/>
      <c r="Q578" s="323"/>
      <c r="R578" s="323"/>
      <c r="S578" s="323"/>
      <c r="T578" s="323"/>
      <c r="U578" s="323"/>
      <c r="V578" s="323"/>
      <c r="W578" s="323"/>
      <c r="X578" s="323"/>
      <c r="Y578" s="323"/>
      <c r="Z578" s="323"/>
      <c r="AA578" s="323"/>
      <c r="AB578" s="323"/>
    </row>
    <row r="579">
      <c r="A579" s="323"/>
      <c r="B579" s="323"/>
      <c r="C579" s="342"/>
      <c r="D579" s="342"/>
      <c r="E579" s="323"/>
      <c r="F579" s="342"/>
      <c r="G579" s="323"/>
      <c r="H579" s="342"/>
      <c r="I579" s="323"/>
      <c r="J579" s="342"/>
      <c r="K579" s="323"/>
      <c r="L579" s="342"/>
      <c r="M579" s="323"/>
      <c r="N579" s="342"/>
      <c r="O579" s="323"/>
      <c r="P579" s="342"/>
      <c r="Q579" s="323"/>
      <c r="R579" s="323"/>
      <c r="S579" s="323"/>
      <c r="T579" s="323"/>
      <c r="U579" s="323"/>
      <c r="V579" s="323"/>
      <c r="W579" s="323"/>
      <c r="X579" s="323"/>
      <c r="Y579" s="323"/>
      <c r="Z579" s="323"/>
      <c r="AA579" s="323"/>
      <c r="AB579" s="323"/>
    </row>
    <row r="580">
      <c r="A580" s="323"/>
      <c r="B580" s="323"/>
      <c r="C580" s="342"/>
      <c r="D580" s="342"/>
      <c r="E580" s="323"/>
      <c r="F580" s="342"/>
      <c r="G580" s="323"/>
      <c r="H580" s="342"/>
      <c r="I580" s="323"/>
      <c r="J580" s="342"/>
      <c r="K580" s="323"/>
      <c r="L580" s="342"/>
      <c r="M580" s="323"/>
      <c r="N580" s="342"/>
      <c r="O580" s="323"/>
      <c r="P580" s="342"/>
      <c r="Q580" s="323"/>
      <c r="R580" s="323"/>
      <c r="S580" s="323"/>
      <c r="T580" s="323"/>
      <c r="U580" s="323"/>
      <c r="V580" s="323"/>
      <c r="W580" s="323"/>
      <c r="X580" s="323"/>
      <c r="Y580" s="323"/>
      <c r="Z580" s="323"/>
      <c r="AA580" s="323"/>
      <c r="AB580" s="323"/>
    </row>
    <row r="581">
      <c r="A581" s="323"/>
      <c r="B581" s="323"/>
      <c r="C581" s="342"/>
      <c r="D581" s="342"/>
      <c r="E581" s="323"/>
      <c r="F581" s="342"/>
      <c r="G581" s="323"/>
      <c r="H581" s="342"/>
      <c r="I581" s="323"/>
      <c r="J581" s="342"/>
      <c r="K581" s="323"/>
      <c r="L581" s="342"/>
      <c r="M581" s="323"/>
      <c r="N581" s="342"/>
      <c r="O581" s="323"/>
      <c r="P581" s="342"/>
      <c r="Q581" s="323"/>
      <c r="R581" s="323"/>
      <c r="S581" s="323"/>
      <c r="T581" s="323"/>
      <c r="U581" s="323"/>
      <c r="V581" s="323"/>
      <c r="W581" s="323"/>
      <c r="X581" s="323"/>
      <c r="Y581" s="323"/>
      <c r="Z581" s="323"/>
      <c r="AA581" s="323"/>
      <c r="AB581" s="323"/>
    </row>
    <row r="582">
      <c r="A582" s="323"/>
      <c r="B582" s="323"/>
      <c r="C582" s="342"/>
      <c r="D582" s="342"/>
      <c r="E582" s="323"/>
      <c r="F582" s="342"/>
      <c r="G582" s="323"/>
      <c r="H582" s="342"/>
      <c r="I582" s="323"/>
      <c r="J582" s="342"/>
      <c r="K582" s="323"/>
      <c r="L582" s="342"/>
      <c r="M582" s="323"/>
      <c r="N582" s="342"/>
      <c r="O582" s="323"/>
      <c r="P582" s="342"/>
      <c r="Q582" s="323"/>
      <c r="R582" s="323"/>
      <c r="S582" s="323"/>
      <c r="T582" s="323"/>
      <c r="U582" s="323"/>
      <c r="V582" s="323"/>
      <c r="W582" s="323"/>
      <c r="X582" s="323"/>
      <c r="Y582" s="323"/>
      <c r="Z582" s="323"/>
      <c r="AA582" s="323"/>
      <c r="AB582" s="323"/>
    </row>
    <row r="583">
      <c r="A583" s="323"/>
      <c r="B583" s="323"/>
      <c r="C583" s="342"/>
      <c r="D583" s="342"/>
      <c r="E583" s="323"/>
      <c r="F583" s="342"/>
      <c r="G583" s="323"/>
      <c r="H583" s="342"/>
      <c r="I583" s="323"/>
      <c r="J583" s="342"/>
      <c r="K583" s="323"/>
      <c r="L583" s="342"/>
      <c r="M583" s="323"/>
      <c r="N583" s="342"/>
      <c r="O583" s="323"/>
      <c r="P583" s="342"/>
      <c r="Q583" s="323"/>
      <c r="R583" s="323"/>
      <c r="S583" s="323"/>
      <c r="T583" s="323"/>
      <c r="U583" s="323"/>
      <c r="V583" s="323"/>
      <c r="W583" s="323"/>
      <c r="X583" s="323"/>
      <c r="Y583" s="323"/>
      <c r="Z583" s="323"/>
      <c r="AA583" s="323"/>
      <c r="AB583" s="323"/>
    </row>
    <row r="584">
      <c r="A584" s="323"/>
      <c r="B584" s="323"/>
      <c r="C584" s="342"/>
      <c r="D584" s="342"/>
      <c r="E584" s="323"/>
      <c r="F584" s="342"/>
      <c r="G584" s="323"/>
      <c r="H584" s="342"/>
      <c r="I584" s="323"/>
      <c r="J584" s="342"/>
      <c r="K584" s="323"/>
      <c r="L584" s="342"/>
      <c r="M584" s="323"/>
      <c r="N584" s="342"/>
      <c r="O584" s="323"/>
      <c r="P584" s="342"/>
      <c r="Q584" s="323"/>
      <c r="R584" s="323"/>
      <c r="S584" s="323"/>
      <c r="T584" s="323"/>
      <c r="U584" s="323"/>
      <c r="V584" s="323"/>
      <c r="W584" s="323"/>
      <c r="X584" s="323"/>
      <c r="Y584" s="323"/>
      <c r="Z584" s="323"/>
      <c r="AA584" s="323"/>
      <c r="AB584" s="323"/>
    </row>
    <row r="585">
      <c r="A585" s="323"/>
      <c r="B585" s="323"/>
      <c r="C585" s="342"/>
      <c r="D585" s="342"/>
      <c r="E585" s="323"/>
      <c r="F585" s="342"/>
      <c r="G585" s="323"/>
      <c r="H585" s="342"/>
      <c r="I585" s="323"/>
      <c r="J585" s="342"/>
      <c r="K585" s="323"/>
      <c r="L585" s="342"/>
      <c r="M585" s="323"/>
      <c r="N585" s="342"/>
      <c r="O585" s="323"/>
      <c r="P585" s="342"/>
      <c r="Q585" s="323"/>
      <c r="R585" s="323"/>
      <c r="S585" s="323"/>
      <c r="T585" s="323"/>
      <c r="U585" s="323"/>
      <c r="V585" s="323"/>
      <c r="W585" s="323"/>
      <c r="X585" s="323"/>
      <c r="Y585" s="323"/>
      <c r="Z585" s="323"/>
      <c r="AA585" s="323"/>
      <c r="AB585" s="323"/>
    </row>
    <row r="586">
      <c r="A586" s="323"/>
      <c r="B586" s="323"/>
      <c r="C586" s="342"/>
      <c r="D586" s="342"/>
      <c r="E586" s="323"/>
      <c r="F586" s="342"/>
      <c r="G586" s="323"/>
      <c r="H586" s="342"/>
      <c r="I586" s="323"/>
      <c r="J586" s="342"/>
      <c r="K586" s="323"/>
      <c r="L586" s="342"/>
      <c r="M586" s="323"/>
      <c r="N586" s="342"/>
      <c r="O586" s="323"/>
      <c r="P586" s="342"/>
      <c r="Q586" s="323"/>
      <c r="R586" s="323"/>
      <c r="S586" s="323"/>
      <c r="T586" s="323"/>
      <c r="U586" s="323"/>
      <c r="V586" s="323"/>
      <c r="W586" s="323"/>
      <c r="X586" s="323"/>
      <c r="Y586" s="323"/>
      <c r="Z586" s="323"/>
      <c r="AA586" s="323"/>
      <c r="AB586" s="323"/>
    </row>
    <row r="587">
      <c r="A587" s="323"/>
      <c r="B587" s="323"/>
      <c r="C587" s="342"/>
      <c r="D587" s="342"/>
      <c r="E587" s="323"/>
      <c r="F587" s="342"/>
      <c r="G587" s="323"/>
      <c r="H587" s="342"/>
      <c r="I587" s="323"/>
      <c r="J587" s="342"/>
      <c r="K587" s="323"/>
      <c r="L587" s="342"/>
      <c r="M587" s="323"/>
      <c r="N587" s="342"/>
      <c r="O587" s="323"/>
      <c r="P587" s="342"/>
      <c r="Q587" s="323"/>
      <c r="R587" s="323"/>
      <c r="S587" s="323"/>
      <c r="T587" s="323"/>
      <c r="U587" s="323"/>
      <c r="V587" s="323"/>
      <c r="W587" s="323"/>
      <c r="X587" s="323"/>
      <c r="Y587" s="323"/>
      <c r="Z587" s="323"/>
      <c r="AA587" s="323"/>
      <c r="AB587" s="323"/>
    </row>
    <row r="588">
      <c r="A588" s="323"/>
      <c r="B588" s="323"/>
      <c r="C588" s="342"/>
      <c r="D588" s="342"/>
      <c r="E588" s="323"/>
      <c r="F588" s="342"/>
      <c r="G588" s="323"/>
      <c r="H588" s="342"/>
      <c r="I588" s="323"/>
      <c r="J588" s="342"/>
      <c r="K588" s="323"/>
      <c r="L588" s="342"/>
      <c r="M588" s="323"/>
      <c r="N588" s="342"/>
      <c r="O588" s="323"/>
      <c r="P588" s="342"/>
      <c r="Q588" s="323"/>
      <c r="R588" s="323"/>
      <c r="S588" s="323"/>
      <c r="T588" s="323"/>
      <c r="U588" s="323"/>
      <c r="V588" s="323"/>
      <c r="W588" s="323"/>
      <c r="X588" s="323"/>
      <c r="Y588" s="323"/>
      <c r="Z588" s="323"/>
      <c r="AA588" s="323"/>
      <c r="AB588" s="323"/>
    </row>
    <row r="589">
      <c r="A589" s="323"/>
      <c r="B589" s="323"/>
      <c r="C589" s="342"/>
      <c r="D589" s="342"/>
      <c r="E589" s="323"/>
      <c r="F589" s="342"/>
      <c r="G589" s="323"/>
      <c r="H589" s="342"/>
      <c r="I589" s="323"/>
      <c r="J589" s="342"/>
      <c r="K589" s="323"/>
      <c r="L589" s="342"/>
      <c r="M589" s="323"/>
      <c r="N589" s="342"/>
      <c r="O589" s="323"/>
      <c r="P589" s="342"/>
      <c r="Q589" s="323"/>
      <c r="R589" s="323"/>
      <c r="S589" s="323"/>
      <c r="T589" s="323"/>
      <c r="U589" s="323"/>
      <c r="V589" s="323"/>
      <c r="W589" s="323"/>
      <c r="X589" s="323"/>
      <c r="Y589" s="323"/>
      <c r="Z589" s="323"/>
      <c r="AA589" s="323"/>
      <c r="AB589" s="323"/>
    </row>
    <row r="590">
      <c r="A590" s="323"/>
      <c r="B590" s="323"/>
      <c r="C590" s="342"/>
      <c r="D590" s="342"/>
      <c r="E590" s="323"/>
      <c r="F590" s="342"/>
      <c r="G590" s="323"/>
      <c r="H590" s="342"/>
      <c r="I590" s="323"/>
      <c r="J590" s="342"/>
      <c r="K590" s="323"/>
      <c r="L590" s="342"/>
      <c r="M590" s="323"/>
      <c r="N590" s="342"/>
      <c r="O590" s="323"/>
      <c r="P590" s="342"/>
      <c r="Q590" s="323"/>
      <c r="R590" s="323"/>
      <c r="S590" s="323"/>
      <c r="T590" s="323"/>
      <c r="U590" s="323"/>
      <c r="V590" s="323"/>
      <c r="W590" s="323"/>
      <c r="X590" s="323"/>
      <c r="Y590" s="323"/>
      <c r="Z590" s="323"/>
      <c r="AA590" s="323"/>
      <c r="AB590" s="323"/>
    </row>
    <row r="591">
      <c r="A591" s="323"/>
      <c r="B591" s="323"/>
      <c r="C591" s="342"/>
      <c r="D591" s="342"/>
      <c r="E591" s="323"/>
      <c r="F591" s="342"/>
      <c r="G591" s="323"/>
      <c r="H591" s="342"/>
      <c r="I591" s="323"/>
      <c r="J591" s="342"/>
      <c r="K591" s="323"/>
      <c r="L591" s="342"/>
      <c r="M591" s="323"/>
      <c r="N591" s="342"/>
      <c r="O591" s="323"/>
      <c r="P591" s="342"/>
      <c r="Q591" s="323"/>
      <c r="R591" s="323"/>
      <c r="S591" s="323"/>
      <c r="T591" s="323"/>
      <c r="U591" s="323"/>
      <c r="V591" s="323"/>
      <c r="W591" s="323"/>
      <c r="X591" s="323"/>
      <c r="Y591" s="323"/>
      <c r="Z591" s="323"/>
      <c r="AA591" s="323"/>
      <c r="AB591" s="323"/>
    </row>
    <row r="592">
      <c r="A592" s="323"/>
      <c r="B592" s="323"/>
      <c r="C592" s="342"/>
      <c r="D592" s="342"/>
      <c r="E592" s="323"/>
      <c r="F592" s="342"/>
      <c r="G592" s="323"/>
      <c r="H592" s="342"/>
      <c r="I592" s="323"/>
      <c r="J592" s="342"/>
      <c r="K592" s="323"/>
      <c r="L592" s="342"/>
      <c r="M592" s="323"/>
      <c r="N592" s="342"/>
      <c r="O592" s="323"/>
      <c r="P592" s="342"/>
      <c r="Q592" s="323"/>
      <c r="R592" s="323"/>
      <c r="S592" s="323"/>
      <c r="T592" s="323"/>
      <c r="U592" s="323"/>
      <c r="V592" s="323"/>
      <c r="W592" s="323"/>
      <c r="X592" s="323"/>
      <c r="Y592" s="323"/>
      <c r="Z592" s="323"/>
      <c r="AA592" s="323"/>
      <c r="AB592" s="323"/>
    </row>
    <row r="593">
      <c r="A593" s="323"/>
      <c r="B593" s="323"/>
      <c r="C593" s="342"/>
      <c r="D593" s="342"/>
      <c r="E593" s="323"/>
      <c r="F593" s="342"/>
      <c r="G593" s="323"/>
      <c r="H593" s="342"/>
      <c r="I593" s="323"/>
      <c r="J593" s="342"/>
      <c r="K593" s="323"/>
      <c r="L593" s="342"/>
      <c r="M593" s="323"/>
      <c r="N593" s="342"/>
      <c r="O593" s="323"/>
      <c r="P593" s="342"/>
      <c r="Q593" s="323"/>
      <c r="R593" s="323"/>
      <c r="S593" s="323"/>
      <c r="T593" s="323"/>
      <c r="U593" s="323"/>
      <c r="V593" s="323"/>
      <c r="W593" s="323"/>
      <c r="X593" s="323"/>
      <c r="Y593" s="323"/>
      <c r="Z593" s="323"/>
      <c r="AA593" s="323"/>
      <c r="AB593" s="323"/>
    </row>
    <row r="594">
      <c r="A594" s="323"/>
      <c r="B594" s="323"/>
      <c r="C594" s="342"/>
      <c r="D594" s="342"/>
      <c r="E594" s="323"/>
      <c r="F594" s="342"/>
      <c r="G594" s="323"/>
      <c r="H594" s="342"/>
      <c r="I594" s="323"/>
      <c r="J594" s="342"/>
      <c r="K594" s="323"/>
      <c r="L594" s="342"/>
      <c r="M594" s="323"/>
      <c r="N594" s="342"/>
      <c r="O594" s="323"/>
      <c r="P594" s="342"/>
      <c r="Q594" s="323"/>
      <c r="R594" s="323"/>
      <c r="S594" s="323"/>
      <c r="T594" s="323"/>
      <c r="U594" s="323"/>
      <c r="V594" s="323"/>
      <c r="W594" s="323"/>
      <c r="X594" s="323"/>
      <c r="Y594" s="323"/>
      <c r="Z594" s="323"/>
      <c r="AA594" s="323"/>
      <c r="AB594" s="323"/>
    </row>
    <row r="595">
      <c r="A595" s="323"/>
      <c r="B595" s="323"/>
      <c r="C595" s="342"/>
      <c r="D595" s="342"/>
      <c r="E595" s="323"/>
      <c r="F595" s="342"/>
      <c r="G595" s="323"/>
      <c r="H595" s="342"/>
      <c r="I595" s="323"/>
      <c r="J595" s="342"/>
      <c r="K595" s="323"/>
      <c r="L595" s="342"/>
      <c r="M595" s="323"/>
      <c r="N595" s="342"/>
      <c r="O595" s="323"/>
      <c r="P595" s="342"/>
      <c r="Q595" s="323"/>
      <c r="R595" s="323"/>
      <c r="S595" s="323"/>
      <c r="T595" s="323"/>
      <c r="U595" s="323"/>
      <c r="V595" s="323"/>
      <c r="W595" s="323"/>
      <c r="X595" s="323"/>
      <c r="Y595" s="323"/>
      <c r="Z595" s="323"/>
      <c r="AA595" s="323"/>
      <c r="AB595" s="323"/>
    </row>
    <row r="596">
      <c r="A596" s="323"/>
      <c r="B596" s="323"/>
      <c r="C596" s="342"/>
      <c r="D596" s="342"/>
      <c r="E596" s="323"/>
      <c r="F596" s="342"/>
      <c r="G596" s="323"/>
      <c r="H596" s="342"/>
      <c r="I596" s="323"/>
      <c r="J596" s="342"/>
      <c r="K596" s="323"/>
      <c r="L596" s="342"/>
      <c r="M596" s="323"/>
      <c r="N596" s="342"/>
      <c r="O596" s="323"/>
      <c r="P596" s="342"/>
      <c r="Q596" s="323"/>
      <c r="R596" s="323"/>
      <c r="S596" s="323"/>
      <c r="T596" s="323"/>
      <c r="U596" s="323"/>
      <c r="V596" s="323"/>
      <c r="W596" s="323"/>
      <c r="X596" s="323"/>
      <c r="Y596" s="323"/>
      <c r="Z596" s="323"/>
      <c r="AA596" s="323"/>
      <c r="AB596" s="323"/>
    </row>
    <row r="597">
      <c r="A597" s="323"/>
      <c r="B597" s="323"/>
      <c r="C597" s="342"/>
      <c r="D597" s="342"/>
      <c r="E597" s="323"/>
      <c r="F597" s="342"/>
      <c r="G597" s="323"/>
      <c r="H597" s="342"/>
      <c r="I597" s="323"/>
      <c r="J597" s="342"/>
      <c r="K597" s="323"/>
      <c r="L597" s="342"/>
      <c r="M597" s="323"/>
      <c r="N597" s="342"/>
      <c r="O597" s="323"/>
      <c r="P597" s="342"/>
      <c r="Q597" s="323"/>
      <c r="R597" s="323"/>
      <c r="S597" s="323"/>
      <c r="T597" s="323"/>
      <c r="U597" s="323"/>
      <c r="V597" s="323"/>
      <c r="W597" s="323"/>
      <c r="X597" s="323"/>
      <c r="Y597" s="323"/>
      <c r="Z597" s="323"/>
      <c r="AA597" s="323"/>
      <c r="AB597" s="323"/>
    </row>
    <row r="598">
      <c r="A598" s="323"/>
      <c r="B598" s="323"/>
      <c r="C598" s="342"/>
      <c r="D598" s="342"/>
      <c r="E598" s="323"/>
      <c r="F598" s="342"/>
      <c r="G598" s="323"/>
      <c r="H598" s="342"/>
      <c r="I598" s="323"/>
      <c r="J598" s="342"/>
      <c r="K598" s="323"/>
      <c r="L598" s="342"/>
      <c r="M598" s="323"/>
      <c r="N598" s="342"/>
      <c r="O598" s="323"/>
      <c r="P598" s="342"/>
      <c r="Q598" s="323"/>
      <c r="R598" s="323"/>
      <c r="S598" s="323"/>
      <c r="T598" s="323"/>
      <c r="U598" s="323"/>
      <c r="V598" s="323"/>
      <c r="W598" s="323"/>
      <c r="X598" s="323"/>
      <c r="Y598" s="323"/>
      <c r="Z598" s="323"/>
      <c r="AA598" s="323"/>
      <c r="AB598" s="323"/>
    </row>
    <row r="599">
      <c r="A599" s="323"/>
      <c r="B599" s="323"/>
      <c r="C599" s="342"/>
      <c r="D599" s="342"/>
      <c r="E599" s="323"/>
      <c r="F599" s="342"/>
      <c r="G599" s="323"/>
      <c r="H599" s="342"/>
      <c r="I599" s="323"/>
      <c r="J599" s="342"/>
      <c r="K599" s="323"/>
      <c r="L599" s="342"/>
      <c r="M599" s="323"/>
      <c r="N599" s="342"/>
      <c r="O599" s="323"/>
      <c r="P599" s="342"/>
      <c r="Q599" s="323"/>
      <c r="R599" s="323"/>
      <c r="S599" s="323"/>
      <c r="T599" s="323"/>
      <c r="U599" s="323"/>
      <c r="V599" s="323"/>
      <c r="W599" s="323"/>
      <c r="X599" s="323"/>
      <c r="Y599" s="323"/>
      <c r="Z599" s="323"/>
      <c r="AA599" s="323"/>
      <c r="AB599" s="323"/>
    </row>
    <row r="600">
      <c r="A600" s="323"/>
      <c r="B600" s="323"/>
      <c r="C600" s="342"/>
      <c r="D600" s="342"/>
      <c r="E600" s="323"/>
      <c r="F600" s="342"/>
      <c r="G600" s="323"/>
      <c r="H600" s="342"/>
      <c r="I600" s="323"/>
      <c r="J600" s="342"/>
      <c r="K600" s="323"/>
      <c r="L600" s="342"/>
      <c r="M600" s="323"/>
      <c r="N600" s="342"/>
      <c r="O600" s="323"/>
      <c r="P600" s="342"/>
      <c r="Q600" s="323"/>
      <c r="R600" s="323"/>
      <c r="S600" s="323"/>
      <c r="T600" s="323"/>
      <c r="U600" s="323"/>
      <c r="V600" s="323"/>
      <c r="W600" s="323"/>
      <c r="X600" s="323"/>
      <c r="Y600" s="323"/>
      <c r="Z600" s="323"/>
      <c r="AA600" s="323"/>
      <c r="AB600" s="323"/>
    </row>
    <row r="601">
      <c r="A601" s="323"/>
      <c r="B601" s="323"/>
      <c r="C601" s="342"/>
      <c r="D601" s="342"/>
      <c r="E601" s="323"/>
      <c r="F601" s="342"/>
      <c r="G601" s="323"/>
      <c r="H601" s="342"/>
      <c r="I601" s="323"/>
      <c r="J601" s="342"/>
      <c r="K601" s="323"/>
      <c r="L601" s="342"/>
      <c r="M601" s="323"/>
      <c r="N601" s="342"/>
      <c r="O601" s="323"/>
      <c r="P601" s="342"/>
      <c r="Q601" s="323"/>
      <c r="R601" s="323"/>
      <c r="S601" s="323"/>
      <c r="T601" s="323"/>
      <c r="U601" s="323"/>
      <c r="V601" s="323"/>
      <c r="W601" s="323"/>
      <c r="X601" s="323"/>
      <c r="Y601" s="323"/>
      <c r="Z601" s="323"/>
      <c r="AA601" s="323"/>
      <c r="AB601" s="323"/>
    </row>
    <row r="602">
      <c r="A602" s="323"/>
      <c r="B602" s="323"/>
      <c r="C602" s="342"/>
      <c r="D602" s="342"/>
      <c r="E602" s="323"/>
      <c r="F602" s="342"/>
      <c r="G602" s="323"/>
      <c r="H602" s="342"/>
      <c r="I602" s="323"/>
      <c r="J602" s="342"/>
      <c r="K602" s="323"/>
      <c r="L602" s="342"/>
      <c r="M602" s="323"/>
      <c r="N602" s="342"/>
      <c r="O602" s="323"/>
      <c r="P602" s="342"/>
      <c r="Q602" s="323"/>
      <c r="R602" s="323"/>
      <c r="S602" s="323"/>
      <c r="T602" s="323"/>
      <c r="U602" s="323"/>
      <c r="V602" s="323"/>
      <c r="W602" s="323"/>
      <c r="X602" s="323"/>
      <c r="Y602" s="323"/>
      <c r="Z602" s="323"/>
      <c r="AA602" s="323"/>
      <c r="AB602" s="323"/>
    </row>
    <row r="603">
      <c r="A603" s="323"/>
      <c r="B603" s="323"/>
      <c r="C603" s="342"/>
      <c r="D603" s="342"/>
      <c r="E603" s="323"/>
      <c r="F603" s="342"/>
      <c r="G603" s="323"/>
      <c r="H603" s="342"/>
      <c r="I603" s="323"/>
      <c r="J603" s="342"/>
      <c r="K603" s="323"/>
      <c r="L603" s="342"/>
      <c r="M603" s="323"/>
      <c r="N603" s="342"/>
      <c r="O603" s="323"/>
      <c r="P603" s="342"/>
      <c r="Q603" s="323"/>
      <c r="R603" s="323"/>
      <c r="S603" s="323"/>
      <c r="T603" s="323"/>
      <c r="U603" s="323"/>
      <c r="V603" s="323"/>
      <c r="W603" s="323"/>
      <c r="X603" s="323"/>
      <c r="Y603" s="323"/>
      <c r="Z603" s="323"/>
      <c r="AA603" s="323"/>
      <c r="AB603" s="323"/>
    </row>
    <row r="604">
      <c r="A604" s="323"/>
      <c r="B604" s="323"/>
      <c r="C604" s="342"/>
      <c r="D604" s="342"/>
      <c r="E604" s="323"/>
      <c r="F604" s="342"/>
      <c r="G604" s="323"/>
      <c r="H604" s="342"/>
      <c r="I604" s="323"/>
      <c r="J604" s="342"/>
      <c r="K604" s="323"/>
      <c r="L604" s="342"/>
      <c r="M604" s="323"/>
      <c r="N604" s="342"/>
      <c r="O604" s="323"/>
      <c r="P604" s="342"/>
      <c r="Q604" s="323"/>
      <c r="R604" s="323"/>
      <c r="S604" s="323"/>
      <c r="T604" s="323"/>
      <c r="U604" s="323"/>
      <c r="V604" s="323"/>
      <c r="W604" s="323"/>
      <c r="X604" s="323"/>
      <c r="Y604" s="323"/>
      <c r="Z604" s="323"/>
      <c r="AA604" s="323"/>
      <c r="AB604" s="323"/>
    </row>
    <row r="605">
      <c r="A605" s="323"/>
      <c r="B605" s="323"/>
      <c r="C605" s="342"/>
      <c r="D605" s="342"/>
      <c r="E605" s="323"/>
      <c r="F605" s="342"/>
      <c r="G605" s="323"/>
      <c r="H605" s="342"/>
      <c r="I605" s="323"/>
      <c r="J605" s="342"/>
      <c r="K605" s="323"/>
      <c r="L605" s="342"/>
      <c r="M605" s="323"/>
      <c r="N605" s="342"/>
      <c r="O605" s="323"/>
      <c r="P605" s="342"/>
      <c r="Q605" s="323"/>
      <c r="R605" s="323"/>
      <c r="S605" s="323"/>
      <c r="T605" s="323"/>
      <c r="U605" s="323"/>
      <c r="V605" s="323"/>
      <c r="W605" s="323"/>
      <c r="X605" s="323"/>
      <c r="Y605" s="323"/>
      <c r="Z605" s="323"/>
      <c r="AA605" s="323"/>
      <c r="AB605" s="323"/>
    </row>
    <row r="606">
      <c r="A606" s="323"/>
      <c r="B606" s="323"/>
      <c r="C606" s="342"/>
      <c r="D606" s="342"/>
      <c r="E606" s="323"/>
      <c r="F606" s="342"/>
      <c r="G606" s="323"/>
      <c r="H606" s="342"/>
      <c r="I606" s="323"/>
      <c r="J606" s="342"/>
      <c r="K606" s="323"/>
      <c r="L606" s="342"/>
      <c r="M606" s="323"/>
      <c r="N606" s="342"/>
      <c r="O606" s="323"/>
      <c r="P606" s="342"/>
      <c r="Q606" s="323"/>
      <c r="R606" s="323"/>
      <c r="S606" s="323"/>
      <c r="T606" s="323"/>
      <c r="U606" s="323"/>
      <c r="V606" s="323"/>
      <c r="W606" s="323"/>
      <c r="X606" s="323"/>
      <c r="Y606" s="323"/>
      <c r="Z606" s="323"/>
      <c r="AA606" s="323"/>
      <c r="AB606" s="323"/>
    </row>
    <row r="607">
      <c r="A607" s="323"/>
      <c r="B607" s="323"/>
      <c r="C607" s="342"/>
      <c r="D607" s="342"/>
      <c r="E607" s="323"/>
      <c r="F607" s="342"/>
      <c r="G607" s="323"/>
      <c r="H607" s="342"/>
      <c r="I607" s="323"/>
      <c r="J607" s="342"/>
      <c r="K607" s="323"/>
      <c r="L607" s="342"/>
      <c r="M607" s="323"/>
      <c r="N607" s="342"/>
      <c r="O607" s="323"/>
      <c r="P607" s="342"/>
      <c r="Q607" s="323"/>
      <c r="R607" s="323"/>
      <c r="S607" s="323"/>
      <c r="T607" s="323"/>
      <c r="U607" s="323"/>
      <c r="V607" s="323"/>
      <c r="W607" s="323"/>
      <c r="X607" s="323"/>
      <c r="Y607" s="323"/>
      <c r="Z607" s="323"/>
      <c r="AA607" s="323"/>
      <c r="AB607" s="323"/>
    </row>
    <row r="608">
      <c r="A608" s="323"/>
      <c r="B608" s="323"/>
      <c r="C608" s="342"/>
      <c r="D608" s="342"/>
      <c r="E608" s="323"/>
      <c r="F608" s="342"/>
      <c r="G608" s="323"/>
      <c r="H608" s="342"/>
      <c r="I608" s="323"/>
      <c r="J608" s="342"/>
      <c r="K608" s="323"/>
      <c r="L608" s="342"/>
      <c r="M608" s="323"/>
      <c r="N608" s="342"/>
      <c r="O608" s="323"/>
      <c r="P608" s="342"/>
      <c r="Q608" s="323"/>
      <c r="R608" s="323"/>
      <c r="S608" s="323"/>
      <c r="T608" s="323"/>
      <c r="U608" s="323"/>
      <c r="V608" s="323"/>
      <c r="W608" s="323"/>
      <c r="X608" s="323"/>
      <c r="Y608" s="323"/>
      <c r="Z608" s="323"/>
      <c r="AA608" s="323"/>
      <c r="AB608" s="323"/>
    </row>
    <row r="609">
      <c r="A609" s="323"/>
      <c r="B609" s="323"/>
      <c r="C609" s="342"/>
      <c r="D609" s="342"/>
      <c r="E609" s="323"/>
      <c r="F609" s="342"/>
      <c r="G609" s="323"/>
      <c r="H609" s="342"/>
      <c r="I609" s="323"/>
      <c r="J609" s="342"/>
      <c r="K609" s="323"/>
      <c r="L609" s="342"/>
      <c r="M609" s="323"/>
      <c r="N609" s="342"/>
      <c r="O609" s="323"/>
      <c r="P609" s="342"/>
      <c r="Q609" s="323"/>
      <c r="R609" s="323"/>
      <c r="S609" s="323"/>
      <c r="T609" s="323"/>
      <c r="U609" s="323"/>
      <c r="V609" s="323"/>
      <c r="W609" s="323"/>
      <c r="X609" s="323"/>
      <c r="Y609" s="323"/>
      <c r="Z609" s="323"/>
      <c r="AA609" s="323"/>
      <c r="AB609" s="323"/>
    </row>
    <row r="610">
      <c r="A610" s="323"/>
      <c r="B610" s="323"/>
      <c r="C610" s="342"/>
      <c r="D610" s="342"/>
      <c r="E610" s="323"/>
      <c r="F610" s="342"/>
      <c r="G610" s="323"/>
      <c r="H610" s="342"/>
      <c r="I610" s="323"/>
      <c r="J610" s="342"/>
      <c r="K610" s="323"/>
      <c r="L610" s="342"/>
      <c r="M610" s="323"/>
      <c r="N610" s="342"/>
      <c r="O610" s="323"/>
      <c r="P610" s="342"/>
      <c r="Q610" s="323"/>
      <c r="R610" s="323"/>
      <c r="S610" s="323"/>
      <c r="T610" s="323"/>
      <c r="U610" s="323"/>
      <c r="V610" s="323"/>
      <c r="W610" s="323"/>
      <c r="X610" s="323"/>
      <c r="Y610" s="323"/>
      <c r="Z610" s="323"/>
      <c r="AA610" s="323"/>
      <c r="AB610" s="323"/>
    </row>
    <row r="611">
      <c r="A611" s="323"/>
      <c r="B611" s="323"/>
      <c r="C611" s="342"/>
      <c r="D611" s="342"/>
      <c r="E611" s="323"/>
      <c r="F611" s="342"/>
      <c r="G611" s="323"/>
      <c r="H611" s="342"/>
      <c r="I611" s="323"/>
      <c r="J611" s="342"/>
      <c r="K611" s="323"/>
      <c r="L611" s="342"/>
      <c r="M611" s="323"/>
      <c r="N611" s="342"/>
      <c r="O611" s="323"/>
      <c r="P611" s="342"/>
      <c r="Q611" s="323"/>
      <c r="R611" s="323"/>
      <c r="S611" s="323"/>
      <c r="T611" s="323"/>
      <c r="U611" s="323"/>
      <c r="V611" s="323"/>
      <c r="W611" s="323"/>
      <c r="X611" s="323"/>
      <c r="Y611" s="323"/>
      <c r="Z611" s="323"/>
      <c r="AA611" s="323"/>
      <c r="AB611" s="323"/>
    </row>
    <row r="612">
      <c r="A612" s="323"/>
      <c r="B612" s="323"/>
      <c r="C612" s="342"/>
      <c r="D612" s="342"/>
      <c r="E612" s="323"/>
      <c r="F612" s="342"/>
      <c r="G612" s="323"/>
      <c r="H612" s="342"/>
      <c r="I612" s="323"/>
      <c r="J612" s="342"/>
      <c r="K612" s="323"/>
      <c r="L612" s="342"/>
      <c r="M612" s="323"/>
      <c r="N612" s="342"/>
      <c r="O612" s="323"/>
      <c r="P612" s="342"/>
      <c r="Q612" s="323"/>
      <c r="R612" s="323"/>
      <c r="S612" s="323"/>
      <c r="T612" s="323"/>
      <c r="U612" s="323"/>
      <c r="V612" s="323"/>
      <c r="W612" s="323"/>
      <c r="X612" s="323"/>
      <c r="Y612" s="323"/>
      <c r="Z612" s="323"/>
      <c r="AA612" s="323"/>
      <c r="AB612" s="323"/>
    </row>
    <row r="613">
      <c r="A613" s="323"/>
      <c r="B613" s="323"/>
      <c r="C613" s="342"/>
      <c r="D613" s="342"/>
      <c r="E613" s="323"/>
      <c r="F613" s="342"/>
      <c r="G613" s="323"/>
      <c r="H613" s="342"/>
      <c r="I613" s="323"/>
      <c r="J613" s="342"/>
      <c r="K613" s="323"/>
      <c r="L613" s="342"/>
      <c r="M613" s="323"/>
      <c r="N613" s="342"/>
      <c r="O613" s="323"/>
      <c r="P613" s="342"/>
      <c r="Q613" s="323"/>
      <c r="R613" s="323"/>
      <c r="S613" s="323"/>
      <c r="T613" s="323"/>
      <c r="U613" s="323"/>
      <c r="V613" s="323"/>
      <c r="W613" s="323"/>
      <c r="X613" s="323"/>
      <c r="Y613" s="323"/>
      <c r="Z613" s="323"/>
      <c r="AA613" s="323"/>
      <c r="AB613" s="323"/>
    </row>
    <row r="614">
      <c r="A614" s="323"/>
      <c r="B614" s="323"/>
      <c r="C614" s="342"/>
      <c r="D614" s="342"/>
      <c r="E614" s="323"/>
      <c r="F614" s="342"/>
      <c r="G614" s="323"/>
      <c r="H614" s="342"/>
      <c r="I614" s="323"/>
      <c r="J614" s="342"/>
      <c r="K614" s="323"/>
      <c r="L614" s="342"/>
      <c r="M614" s="323"/>
      <c r="N614" s="342"/>
      <c r="O614" s="323"/>
      <c r="P614" s="342"/>
      <c r="Q614" s="323"/>
      <c r="R614" s="323"/>
      <c r="S614" s="323"/>
      <c r="T614" s="323"/>
      <c r="U614" s="323"/>
      <c r="V614" s="323"/>
      <c r="W614" s="323"/>
      <c r="X614" s="323"/>
      <c r="Y614" s="323"/>
      <c r="Z614" s="323"/>
      <c r="AA614" s="323"/>
      <c r="AB614" s="323"/>
    </row>
    <row r="615">
      <c r="A615" s="323"/>
      <c r="B615" s="323"/>
      <c r="C615" s="342"/>
      <c r="D615" s="342"/>
      <c r="E615" s="323"/>
      <c r="F615" s="342"/>
      <c r="G615" s="323"/>
      <c r="H615" s="342"/>
      <c r="I615" s="323"/>
      <c r="J615" s="342"/>
      <c r="K615" s="323"/>
      <c r="L615" s="342"/>
      <c r="M615" s="323"/>
      <c r="N615" s="342"/>
      <c r="O615" s="323"/>
      <c r="P615" s="342"/>
      <c r="Q615" s="323"/>
      <c r="R615" s="323"/>
      <c r="S615" s="323"/>
      <c r="T615" s="323"/>
      <c r="U615" s="323"/>
      <c r="V615" s="323"/>
      <c r="W615" s="323"/>
      <c r="X615" s="323"/>
      <c r="Y615" s="323"/>
      <c r="Z615" s="323"/>
      <c r="AA615" s="323"/>
      <c r="AB615" s="323"/>
    </row>
    <row r="616">
      <c r="A616" s="323"/>
      <c r="B616" s="323"/>
      <c r="C616" s="342"/>
      <c r="D616" s="342"/>
      <c r="E616" s="323"/>
      <c r="F616" s="342"/>
      <c r="G616" s="323"/>
      <c r="H616" s="342"/>
      <c r="I616" s="323"/>
      <c r="J616" s="342"/>
      <c r="K616" s="323"/>
      <c r="L616" s="342"/>
      <c r="M616" s="323"/>
      <c r="N616" s="342"/>
      <c r="O616" s="323"/>
      <c r="P616" s="342"/>
      <c r="Q616" s="323"/>
      <c r="R616" s="323"/>
      <c r="S616" s="323"/>
      <c r="T616" s="323"/>
      <c r="U616" s="323"/>
      <c r="V616" s="323"/>
      <c r="W616" s="323"/>
      <c r="X616" s="323"/>
      <c r="Y616" s="323"/>
      <c r="Z616" s="323"/>
      <c r="AA616" s="323"/>
      <c r="AB616" s="323"/>
    </row>
    <row r="617">
      <c r="A617" s="323"/>
      <c r="B617" s="323"/>
      <c r="C617" s="342"/>
      <c r="D617" s="342"/>
      <c r="E617" s="323"/>
      <c r="F617" s="342"/>
      <c r="G617" s="323"/>
      <c r="H617" s="342"/>
      <c r="I617" s="323"/>
      <c r="J617" s="342"/>
      <c r="K617" s="323"/>
      <c r="L617" s="342"/>
      <c r="M617" s="323"/>
      <c r="N617" s="342"/>
      <c r="O617" s="323"/>
      <c r="P617" s="342"/>
      <c r="Q617" s="323"/>
      <c r="R617" s="323"/>
      <c r="S617" s="323"/>
      <c r="T617" s="323"/>
      <c r="U617" s="323"/>
      <c r="V617" s="323"/>
      <c r="W617" s="323"/>
      <c r="X617" s="323"/>
      <c r="Y617" s="323"/>
      <c r="Z617" s="323"/>
      <c r="AA617" s="323"/>
      <c r="AB617" s="323"/>
    </row>
    <row r="618">
      <c r="A618" s="323"/>
      <c r="B618" s="323"/>
      <c r="C618" s="342"/>
      <c r="D618" s="342"/>
      <c r="E618" s="323"/>
      <c r="F618" s="342"/>
      <c r="G618" s="323"/>
      <c r="H618" s="342"/>
      <c r="I618" s="323"/>
      <c r="J618" s="342"/>
      <c r="K618" s="323"/>
      <c r="L618" s="342"/>
      <c r="M618" s="323"/>
      <c r="N618" s="342"/>
      <c r="O618" s="323"/>
      <c r="P618" s="342"/>
      <c r="Q618" s="323"/>
      <c r="R618" s="323"/>
      <c r="S618" s="323"/>
      <c r="T618" s="323"/>
      <c r="U618" s="323"/>
      <c r="V618" s="323"/>
      <c r="W618" s="323"/>
      <c r="X618" s="323"/>
      <c r="Y618" s="323"/>
      <c r="Z618" s="323"/>
      <c r="AA618" s="323"/>
      <c r="AB618" s="323"/>
    </row>
    <row r="619">
      <c r="A619" s="323"/>
      <c r="B619" s="323"/>
      <c r="C619" s="342"/>
      <c r="D619" s="342"/>
      <c r="E619" s="323"/>
      <c r="F619" s="342"/>
      <c r="G619" s="323"/>
      <c r="H619" s="342"/>
      <c r="I619" s="323"/>
      <c r="J619" s="342"/>
      <c r="K619" s="323"/>
      <c r="L619" s="342"/>
      <c r="M619" s="323"/>
      <c r="N619" s="342"/>
      <c r="O619" s="323"/>
      <c r="P619" s="342"/>
      <c r="Q619" s="323"/>
      <c r="R619" s="323"/>
      <c r="S619" s="323"/>
      <c r="T619" s="323"/>
      <c r="U619" s="323"/>
      <c r="V619" s="323"/>
      <c r="W619" s="323"/>
      <c r="X619" s="323"/>
      <c r="Y619" s="323"/>
      <c r="Z619" s="323"/>
      <c r="AA619" s="323"/>
      <c r="AB619" s="323"/>
    </row>
    <row r="620">
      <c r="A620" s="323"/>
      <c r="B620" s="323"/>
      <c r="C620" s="342"/>
      <c r="D620" s="342"/>
      <c r="E620" s="323"/>
      <c r="F620" s="342"/>
      <c r="G620" s="323"/>
      <c r="H620" s="342"/>
      <c r="I620" s="323"/>
      <c r="J620" s="342"/>
      <c r="K620" s="323"/>
      <c r="L620" s="342"/>
      <c r="M620" s="323"/>
      <c r="N620" s="342"/>
      <c r="O620" s="323"/>
      <c r="P620" s="342"/>
      <c r="Q620" s="323"/>
      <c r="R620" s="323"/>
      <c r="S620" s="323"/>
      <c r="T620" s="323"/>
      <c r="U620" s="323"/>
      <c r="V620" s="323"/>
      <c r="W620" s="323"/>
      <c r="X620" s="323"/>
      <c r="Y620" s="323"/>
      <c r="Z620" s="323"/>
      <c r="AA620" s="323"/>
      <c r="AB620" s="323"/>
    </row>
    <row r="621">
      <c r="A621" s="323"/>
      <c r="B621" s="323"/>
      <c r="C621" s="342"/>
      <c r="D621" s="342"/>
      <c r="E621" s="323"/>
      <c r="F621" s="342"/>
      <c r="G621" s="323"/>
      <c r="H621" s="342"/>
      <c r="I621" s="323"/>
      <c r="J621" s="342"/>
      <c r="K621" s="323"/>
      <c r="L621" s="342"/>
      <c r="M621" s="323"/>
      <c r="N621" s="342"/>
      <c r="O621" s="323"/>
      <c r="P621" s="342"/>
      <c r="Q621" s="323"/>
      <c r="R621" s="323"/>
      <c r="S621" s="323"/>
      <c r="T621" s="323"/>
      <c r="U621" s="323"/>
      <c r="V621" s="323"/>
      <c r="W621" s="323"/>
      <c r="X621" s="323"/>
      <c r="Y621" s="323"/>
      <c r="Z621" s="323"/>
      <c r="AA621" s="323"/>
      <c r="AB621" s="323"/>
    </row>
    <row r="622">
      <c r="A622" s="323"/>
      <c r="B622" s="323"/>
      <c r="C622" s="342"/>
      <c r="D622" s="342"/>
      <c r="E622" s="323"/>
      <c r="F622" s="342"/>
      <c r="G622" s="323"/>
      <c r="H622" s="342"/>
      <c r="I622" s="323"/>
      <c r="J622" s="342"/>
      <c r="K622" s="323"/>
      <c r="L622" s="342"/>
      <c r="M622" s="323"/>
      <c r="N622" s="342"/>
      <c r="O622" s="323"/>
      <c r="P622" s="342"/>
      <c r="Q622" s="323"/>
      <c r="R622" s="323"/>
      <c r="S622" s="323"/>
      <c r="T622" s="323"/>
      <c r="U622" s="323"/>
      <c r="V622" s="323"/>
      <c r="W622" s="323"/>
      <c r="X622" s="323"/>
      <c r="Y622" s="323"/>
      <c r="Z622" s="323"/>
      <c r="AA622" s="323"/>
      <c r="AB622" s="323"/>
    </row>
    <row r="623">
      <c r="A623" s="323"/>
      <c r="B623" s="323"/>
      <c r="C623" s="342"/>
      <c r="D623" s="342"/>
      <c r="E623" s="323"/>
      <c r="F623" s="342"/>
      <c r="G623" s="323"/>
      <c r="H623" s="342"/>
      <c r="I623" s="323"/>
      <c r="J623" s="342"/>
      <c r="K623" s="323"/>
      <c r="L623" s="342"/>
      <c r="M623" s="323"/>
      <c r="N623" s="342"/>
      <c r="O623" s="323"/>
      <c r="P623" s="342"/>
      <c r="Q623" s="323"/>
      <c r="R623" s="323"/>
      <c r="S623" s="323"/>
      <c r="T623" s="323"/>
      <c r="U623" s="323"/>
      <c r="V623" s="323"/>
      <c r="W623" s="323"/>
      <c r="X623" s="323"/>
      <c r="Y623" s="323"/>
      <c r="Z623" s="323"/>
      <c r="AA623" s="323"/>
      <c r="AB623" s="323"/>
    </row>
    <row r="624">
      <c r="A624" s="323"/>
      <c r="B624" s="323"/>
      <c r="C624" s="342"/>
      <c r="D624" s="342"/>
      <c r="E624" s="323"/>
      <c r="F624" s="342"/>
      <c r="G624" s="323"/>
      <c r="H624" s="342"/>
      <c r="I624" s="323"/>
      <c r="J624" s="342"/>
      <c r="K624" s="323"/>
      <c r="L624" s="342"/>
      <c r="M624" s="323"/>
      <c r="N624" s="342"/>
      <c r="O624" s="323"/>
      <c r="P624" s="342"/>
      <c r="Q624" s="323"/>
      <c r="R624" s="323"/>
      <c r="S624" s="323"/>
      <c r="T624" s="323"/>
      <c r="U624" s="323"/>
      <c r="V624" s="323"/>
      <c r="W624" s="323"/>
      <c r="X624" s="323"/>
      <c r="Y624" s="323"/>
      <c r="Z624" s="323"/>
      <c r="AA624" s="323"/>
      <c r="AB624" s="323"/>
    </row>
    <row r="625">
      <c r="A625" s="323"/>
      <c r="B625" s="323"/>
      <c r="C625" s="342"/>
      <c r="D625" s="342"/>
      <c r="E625" s="323"/>
      <c r="F625" s="342"/>
      <c r="G625" s="323"/>
      <c r="H625" s="342"/>
      <c r="I625" s="323"/>
      <c r="J625" s="342"/>
      <c r="K625" s="323"/>
      <c r="L625" s="342"/>
      <c r="M625" s="323"/>
      <c r="N625" s="342"/>
      <c r="O625" s="323"/>
      <c r="P625" s="342"/>
      <c r="Q625" s="323"/>
      <c r="R625" s="323"/>
      <c r="S625" s="323"/>
      <c r="T625" s="323"/>
      <c r="U625" s="323"/>
      <c r="V625" s="323"/>
      <c r="W625" s="323"/>
      <c r="X625" s="323"/>
      <c r="Y625" s="323"/>
      <c r="Z625" s="323"/>
      <c r="AA625" s="323"/>
      <c r="AB625" s="323"/>
    </row>
    <row r="626">
      <c r="A626" s="323"/>
      <c r="B626" s="323"/>
      <c r="C626" s="342"/>
      <c r="D626" s="342"/>
      <c r="E626" s="323"/>
      <c r="F626" s="342"/>
      <c r="G626" s="323"/>
      <c r="H626" s="342"/>
      <c r="I626" s="323"/>
      <c r="J626" s="342"/>
      <c r="K626" s="323"/>
      <c r="L626" s="342"/>
      <c r="M626" s="323"/>
      <c r="N626" s="342"/>
      <c r="O626" s="323"/>
      <c r="P626" s="342"/>
      <c r="Q626" s="323"/>
      <c r="R626" s="323"/>
      <c r="S626" s="323"/>
      <c r="T626" s="323"/>
      <c r="U626" s="323"/>
      <c r="V626" s="323"/>
      <c r="W626" s="323"/>
      <c r="X626" s="323"/>
      <c r="Y626" s="323"/>
      <c r="Z626" s="323"/>
      <c r="AA626" s="323"/>
      <c r="AB626" s="323"/>
    </row>
    <row r="627">
      <c r="A627" s="323"/>
      <c r="B627" s="323"/>
      <c r="C627" s="342"/>
      <c r="D627" s="342"/>
      <c r="E627" s="323"/>
      <c r="F627" s="342"/>
      <c r="G627" s="323"/>
      <c r="H627" s="342"/>
      <c r="I627" s="323"/>
      <c r="J627" s="342"/>
      <c r="K627" s="323"/>
      <c r="L627" s="342"/>
      <c r="M627" s="323"/>
      <c r="N627" s="342"/>
      <c r="O627" s="323"/>
      <c r="P627" s="342"/>
      <c r="Q627" s="323"/>
      <c r="R627" s="323"/>
      <c r="S627" s="323"/>
      <c r="T627" s="323"/>
      <c r="U627" s="323"/>
      <c r="V627" s="323"/>
      <c r="W627" s="323"/>
      <c r="X627" s="323"/>
      <c r="Y627" s="323"/>
      <c r="Z627" s="323"/>
      <c r="AA627" s="323"/>
      <c r="AB627" s="323"/>
    </row>
    <row r="628">
      <c r="A628" s="323"/>
      <c r="B628" s="323"/>
      <c r="C628" s="342"/>
      <c r="D628" s="342"/>
      <c r="E628" s="323"/>
      <c r="F628" s="342"/>
      <c r="G628" s="323"/>
      <c r="H628" s="342"/>
      <c r="I628" s="323"/>
      <c r="J628" s="342"/>
      <c r="K628" s="323"/>
      <c r="L628" s="342"/>
      <c r="M628" s="323"/>
      <c r="N628" s="342"/>
      <c r="O628" s="323"/>
      <c r="P628" s="342"/>
      <c r="Q628" s="323"/>
      <c r="R628" s="323"/>
      <c r="S628" s="323"/>
      <c r="T628" s="323"/>
      <c r="U628" s="323"/>
      <c r="V628" s="323"/>
      <c r="W628" s="323"/>
      <c r="X628" s="323"/>
      <c r="Y628" s="323"/>
      <c r="Z628" s="323"/>
      <c r="AA628" s="323"/>
      <c r="AB628" s="323"/>
    </row>
    <row r="629">
      <c r="A629" s="323"/>
      <c r="B629" s="323"/>
      <c r="C629" s="342"/>
      <c r="D629" s="342"/>
      <c r="E629" s="323"/>
      <c r="F629" s="342"/>
      <c r="G629" s="323"/>
      <c r="H629" s="342"/>
      <c r="I629" s="323"/>
      <c r="J629" s="342"/>
      <c r="K629" s="323"/>
      <c r="L629" s="342"/>
      <c r="M629" s="323"/>
      <c r="N629" s="342"/>
      <c r="O629" s="323"/>
      <c r="P629" s="342"/>
      <c r="Q629" s="323"/>
      <c r="R629" s="323"/>
      <c r="S629" s="323"/>
      <c r="T629" s="323"/>
      <c r="U629" s="323"/>
      <c r="V629" s="323"/>
      <c r="W629" s="323"/>
      <c r="X629" s="323"/>
      <c r="Y629" s="323"/>
      <c r="Z629" s="323"/>
      <c r="AA629" s="323"/>
      <c r="AB629" s="323"/>
    </row>
    <row r="630">
      <c r="A630" s="323"/>
      <c r="B630" s="323"/>
      <c r="C630" s="342"/>
      <c r="D630" s="342"/>
      <c r="E630" s="323"/>
      <c r="F630" s="342"/>
      <c r="G630" s="323"/>
      <c r="H630" s="342"/>
      <c r="I630" s="323"/>
      <c r="J630" s="342"/>
      <c r="K630" s="323"/>
      <c r="L630" s="342"/>
      <c r="M630" s="323"/>
      <c r="N630" s="342"/>
      <c r="O630" s="323"/>
      <c r="P630" s="342"/>
      <c r="Q630" s="323"/>
      <c r="R630" s="323"/>
      <c r="S630" s="323"/>
      <c r="T630" s="323"/>
      <c r="U630" s="323"/>
      <c r="V630" s="323"/>
      <c r="W630" s="323"/>
      <c r="X630" s="323"/>
      <c r="Y630" s="323"/>
      <c r="Z630" s="323"/>
      <c r="AA630" s="323"/>
      <c r="AB630" s="323"/>
    </row>
    <row r="631">
      <c r="A631" s="323"/>
      <c r="B631" s="323"/>
      <c r="C631" s="342"/>
      <c r="D631" s="342"/>
      <c r="E631" s="323"/>
      <c r="F631" s="342"/>
      <c r="G631" s="323"/>
      <c r="H631" s="342"/>
      <c r="I631" s="323"/>
      <c r="J631" s="342"/>
      <c r="K631" s="323"/>
      <c r="L631" s="342"/>
      <c r="M631" s="323"/>
      <c r="N631" s="342"/>
      <c r="O631" s="323"/>
      <c r="P631" s="342"/>
      <c r="Q631" s="323"/>
      <c r="R631" s="323"/>
      <c r="S631" s="323"/>
      <c r="T631" s="323"/>
      <c r="U631" s="323"/>
      <c r="V631" s="323"/>
      <c r="W631" s="323"/>
      <c r="X631" s="323"/>
      <c r="Y631" s="323"/>
      <c r="Z631" s="323"/>
      <c r="AA631" s="323"/>
      <c r="AB631" s="323"/>
    </row>
    <row r="632">
      <c r="A632" s="323"/>
      <c r="B632" s="323"/>
      <c r="C632" s="342"/>
      <c r="D632" s="342"/>
      <c r="E632" s="323"/>
      <c r="F632" s="342"/>
      <c r="G632" s="323"/>
      <c r="H632" s="342"/>
      <c r="I632" s="323"/>
      <c r="J632" s="342"/>
      <c r="K632" s="323"/>
      <c r="L632" s="342"/>
      <c r="M632" s="323"/>
      <c r="N632" s="342"/>
      <c r="O632" s="323"/>
      <c r="P632" s="342"/>
      <c r="Q632" s="323"/>
      <c r="R632" s="323"/>
      <c r="S632" s="323"/>
      <c r="T632" s="323"/>
      <c r="U632" s="323"/>
      <c r="V632" s="323"/>
      <c r="W632" s="323"/>
      <c r="X632" s="323"/>
      <c r="Y632" s="323"/>
      <c r="Z632" s="323"/>
      <c r="AA632" s="323"/>
      <c r="AB632" s="323"/>
    </row>
    <row r="633">
      <c r="A633" s="323"/>
      <c r="B633" s="323"/>
      <c r="C633" s="342"/>
      <c r="D633" s="342"/>
      <c r="E633" s="323"/>
      <c r="F633" s="342"/>
      <c r="G633" s="323"/>
      <c r="H633" s="342"/>
      <c r="I633" s="323"/>
      <c r="J633" s="342"/>
      <c r="K633" s="323"/>
      <c r="L633" s="342"/>
      <c r="M633" s="323"/>
      <c r="N633" s="342"/>
      <c r="O633" s="323"/>
      <c r="P633" s="342"/>
      <c r="Q633" s="323"/>
      <c r="R633" s="323"/>
      <c r="S633" s="323"/>
      <c r="T633" s="323"/>
      <c r="U633" s="323"/>
      <c r="V633" s="323"/>
      <c r="W633" s="323"/>
      <c r="X633" s="323"/>
      <c r="Y633" s="323"/>
      <c r="Z633" s="323"/>
      <c r="AA633" s="323"/>
      <c r="AB633" s="323"/>
    </row>
    <row r="634">
      <c r="A634" s="323"/>
      <c r="B634" s="323"/>
      <c r="C634" s="342"/>
      <c r="D634" s="342"/>
      <c r="E634" s="323"/>
      <c r="F634" s="342"/>
      <c r="G634" s="323"/>
      <c r="H634" s="342"/>
      <c r="I634" s="323"/>
      <c r="J634" s="342"/>
      <c r="K634" s="323"/>
      <c r="L634" s="342"/>
      <c r="M634" s="323"/>
      <c r="N634" s="342"/>
      <c r="O634" s="323"/>
      <c r="P634" s="342"/>
      <c r="Q634" s="323"/>
      <c r="R634" s="323"/>
      <c r="S634" s="323"/>
      <c r="T634" s="323"/>
      <c r="U634" s="323"/>
      <c r="V634" s="323"/>
      <c r="W634" s="323"/>
      <c r="X634" s="323"/>
      <c r="Y634" s="323"/>
      <c r="Z634" s="323"/>
      <c r="AA634" s="323"/>
      <c r="AB634" s="323"/>
    </row>
    <row r="635">
      <c r="A635" s="323"/>
      <c r="B635" s="323"/>
      <c r="C635" s="342"/>
      <c r="D635" s="342"/>
      <c r="E635" s="323"/>
      <c r="F635" s="342"/>
      <c r="G635" s="323"/>
      <c r="H635" s="342"/>
      <c r="I635" s="323"/>
      <c r="J635" s="342"/>
      <c r="K635" s="323"/>
      <c r="L635" s="342"/>
      <c r="M635" s="323"/>
      <c r="N635" s="342"/>
      <c r="O635" s="323"/>
      <c r="P635" s="342"/>
      <c r="Q635" s="323"/>
      <c r="R635" s="323"/>
      <c r="S635" s="323"/>
      <c r="T635" s="323"/>
      <c r="U635" s="323"/>
      <c r="V635" s="323"/>
      <c r="W635" s="323"/>
      <c r="X635" s="323"/>
      <c r="Y635" s="323"/>
      <c r="Z635" s="323"/>
      <c r="AA635" s="323"/>
      <c r="AB635" s="323"/>
    </row>
    <row r="636">
      <c r="A636" s="323"/>
      <c r="B636" s="323"/>
      <c r="C636" s="342"/>
      <c r="D636" s="342"/>
      <c r="E636" s="323"/>
      <c r="F636" s="342"/>
      <c r="G636" s="323"/>
      <c r="H636" s="342"/>
      <c r="I636" s="323"/>
      <c r="J636" s="342"/>
      <c r="K636" s="323"/>
      <c r="L636" s="342"/>
      <c r="M636" s="323"/>
      <c r="N636" s="342"/>
      <c r="O636" s="323"/>
      <c r="P636" s="342"/>
      <c r="Q636" s="323"/>
      <c r="R636" s="323"/>
      <c r="S636" s="323"/>
      <c r="T636" s="323"/>
      <c r="U636" s="323"/>
      <c r="V636" s="323"/>
      <c r="W636" s="323"/>
      <c r="X636" s="323"/>
      <c r="Y636" s="323"/>
      <c r="Z636" s="323"/>
      <c r="AA636" s="323"/>
      <c r="AB636" s="323"/>
    </row>
    <row r="637">
      <c r="A637" s="323"/>
      <c r="B637" s="323"/>
      <c r="C637" s="342"/>
      <c r="D637" s="342"/>
      <c r="E637" s="323"/>
      <c r="F637" s="342"/>
      <c r="G637" s="323"/>
      <c r="H637" s="342"/>
      <c r="I637" s="323"/>
      <c r="J637" s="342"/>
      <c r="K637" s="323"/>
      <c r="L637" s="342"/>
      <c r="M637" s="323"/>
      <c r="N637" s="342"/>
      <c r="O637" s="323"/>
      <c r="P637" s="342"/>
      <c r="Q637" s="323"/>
      <c r="R637" s="323"/>
      <c r="S637" s="323"/>
      <c r="T637" s="323"/>
      <c r="U637" s="323"/>
      <c r="V637" s="323"/>
      <c r="W637" s="323"/>
      <c r="X637" s="323"/>
      <c r="Y637" s="323"/>
      <c r="Z637" s="323"/>
      <c r="AA637" s="323"/>
      <c r="AB637" s="323"/>
    </row>
    <row r="638">
      <c r="A638" s="323"/>
      <c r="B638" s="323"/>
      <c r="C638" s="342"/>
      <c r="D638" s="342"/>
      <c r="E638" s="323"/>
      <c r="F638" s="342"/>
      <c r="G638" s="323"/>
      <c r="H638" s="342"/>
      <c r="I638" s="323"/>
      <c r="J638" s="342"/>
      <c r="K638" s="323"/>
      <c r="L638" s="342"/>
      <c r="M638" s="323"/>
      <c r="N638" s="342"/>
      <c r="O638" s="323"/>
      <c r="P638" s="342"/>
      <c r="Q638" s="323"/>
      <c r="R638" s="323"/>
      <c r="S638" s="323"/>
      <c r="T638" s="323"/>
      <c r="U638" s="323"/>
      <c r="V638" s="323"/>
      <c r="W638" s="323"/>
      <c r="X638" s="323"/>
      <c r="Y638" s="323"/>
      <c r="Z638" s="323"/>
      <c r="AA638" s="323"/>
      <c r="AB638" s="323"/>
    </row>
    <row r="639">
      <c r="A639" s="323"/>
      <c r="B639" s="323"/>
      <c r="C639" s="342"/>
      <c r="D639" s="342"/>
      <c r="E639" s="323"/>
      <c r="F639" s="342"/>
      <c r="G639" s="323"/>
      <c r="H639" s="342"/>
      <c r="I639" s="323"/>
      <c r="J639" s="342"/>
      <c r="K639" s="323"/>
      <c r="L639" s="342"/>
      <c r="M639" s="323"/>
      <c r="N639" s="342"/>
      <c r="O639" s="323"/>
      <c r="P639" s="342"/>
      <c r="Q639" s="323"/>
      <c r="R639" s="323"/>
      <c r="S639" s="323"/>
      <c r="T639" s="323"/>
      <c r="U639" s="323"/>
      <c r="V639" s="323"/>
      <c r="W639" s="323"/>
      <c r="X639" s="323"/>
      <c r="Y639" s="323"/>
      <c r="Z639" s="323"/>
      <c r="AA639" s="323"/>
      <c r="AB639" s="323"/>
    </row>
    <row r="640">
      <c r="A640" s="323"/>
      <c r="B640" s="323"/>
      <c r="C640" s="342"/>
      <c r="D640" s="342"/>
      <c r="E640" s="323"/>
      <c r="F640" s="342"/>
      <c r="G640" s="323"/>
      <c r="H640" s="342"/>
      <c r="I640" s="323"/>
      <c r="J640" s="342"/>
      <c r="K640" s="323"/>
      <c r="L640" s="342"/>
      <c r="M640" s="323"/>
      <c r="N640" s="342"/>
      <c r="O640" s="323"/>
      <c r="P640" s="342"/>
      <c r="Q640" s="323"/>
      <c r="R640" s="323"/>
      <c r="S640" s="323"/>
      <c r="T640" s="323"/>
      <c r="U640" s="323"/>
      <c r="V640" s="323"/>
      <c r="W640" s="323"/>
      <c r="X640" s="323"/>
      <c r="Y640" s="323"/>
      <c r="Z640" s="323"/>
      <c r="AA640" s="323"/>
      <c r="AB640" s="323"/>
    </row>
    <row r="641">
      <c r="A641" s="323"/>
      <c r="B641" s="323"/>
      <c r="C641" s="342"/>
      <c r="D641" s="342"/>
      <c r="E641" s="323"/>
      <c r="F641" s="342"/>
      <c r="G641" s="323"/>
      <c r="H641" s="342"/>
      <c r="I641" s="323"/>
      <c r="J641" s="342"/>
      <c r="K641" s="323"/>
      <c r="L641" s="342"/>
      <c r="M641" s="323"/>
      <c r="N641" s="342"/>
      <c r="O641" s="323"/>
      <c r="P641" s="342"/>
      <c r="Q641" s="323"/>
      <c r="R641" s="323"/>
      <c r="S641" s="323"/>
      <c r="T641" s="323"/>
      <c r="U641" s="323"/>
      <c r="V641" s="323"/>
      <c r="W641" s="323"/>
      <c r="X641" s="323"/>
      <c r="Y641" s="323"/>
      <c r="Z641" s="323"/>
      <c r="AA641" s="323"/>
      <c r="AB641" s="323"/>
    </row>
    <row r="642">
      <c r="A642" s="323"/>
      <c r="B642" s="323"/>
      <c r="C642" s="342"/>
      <c r="D642" s="342"/>
      <c r="E642" s="323"/>
      <c r="F642" s="342"/>
      <c r="G642" s="323"/>
      <c r="H642" s="342"/>
      <c r="I642" s="323"/>
      <c r="J642" s="342"/>
      <c r="K642" s="323"/>
      <c r="L642" s="342"/>
      <c r="M642" s="323"/>
      <c r="N642" s="342"/>
      <c r="O642" s="323"/>
      <c r="P642" s="342"/>
      <c r="Q642" s="323"/>
      <c r="R642" s="323"/>
      <c r="S642" s="323"/>
      <c r="T642" s="323"/>
      <c r="U642" s="323"/>
      <c r="V642" s="323"/>
      <c r="W642" s="323"/>
      <c r="X642" s="323"/>
      <c r="Y642" s="323"/>
      <c r="Z642" s="323"/>
      <c r="AA642" s="323"/>
      <c r="AB642" s="323"/>
    </row>
    <row r="643">
      <c r="A643" s="323"/>
      <c r="B643" s="323"/>
      <c r="C643" s="342"/>
      <c r="D643" s="342"/>
      <c r="E643" s="323"/>
      <c r="F643" s="342"/>
      <c r="G643" s="323"/>
      <c r="H643" s="342"/>
      <c r="I643" s="323"/>
      <c r="J643" s="342"/>
      <c r="K643" s="323"/>
      <c r="L643" s="342"/>
      <c r="M643" s="323"/>
      <c r="N643" s="342"/>
      <c r="O643" s="323"/>
      <c r="P643" s="342"/>
      <c r="Q643" s="323"/>
      <c r="R643" s="323"/>
      <c r="S643" s="323"/>
      <c r="T643" s="323"/>
      <c r="U643" s="323"/>
      <c r="V643" s="323"/>
      <c r="W643" s="323"/>
      <c r="X643" s="323"/>
      <c r="Y643" s="323"/>
      <c r="Z643" s="323"/>
      <c r="AA643" s="323"/>
      <c r="AB643" s="323"/>
    </row>
    <row r="644">
      <c r="A644" s="323"/>
      <c r="B644" s="323"/>
      <c r="C644" s="342"/>
      <c r="D644" s="342"/>
      <c r="E644" s="323"/>
      <c r="F644" s="342"/>
      <c r="G644" s="323"/>
      <c r="H644" s="342"/>
      <c r="I644" s="323"/>
      <c r="J644" s="342"/>
      <c r="K644" s="323"/>
      <c r="L644" s="342"/>
      <c r="M644" s="323"/>
      <c r="N644" s="342"/>
      <c r="O644" s="323"/>
      <c r="P644" s="342"/>
      <c r="Q644" s="323"/>
      <c r="R644" s="323"/>
      <c r="S644" s="323"/>
      <c r="T644" s="323"/>
      <c r="U644" s="323"/>
      <c r="V644" s="323"/>
      <c r="W644" s="323"/>
      <c r="X644" s="323"/>
      <c r="Y644" s="323"/>
      <c r="Z644" s="323"/>
      <c r="AA644" s="323"/>
      <c r="AB644" s="323"/>
    </row>
    <row r="645">
      <c r="A645" s="323"/>
      <c r="B645" s="323"/>
      <c r="C645" s="342"/>
      <c r="D645" s="342"/>
      <c r="E645" s="323"/>
      <c r="F645" s="342"/>
      <c r="G645" s="323"/>
      <c r="H645" s="342"/>
      <c r="I645" s="323"/>
      <c r="J645" s="342"/>
      <c r="K645" s="323"/>
      <c r="L645" s="342"/>
      <c r="M645" s="323"/>
      <c r="N645" s="342"/>
      <c r="O645" s="323"/>
      <c r="P645" s="342"/>
      <c r="Q645" s="323"/>
      <c r="R645" s="323"/>
      <c r="S645" s="323"/>
      <c r="T645" s="323"/>
      <c r="U645" s="323"/>
      <c r="V645" s="323"/>
      <c r="W645" s="323"/>
      <c r="X645" s="323"/>
      <c r="Y645" s="323"/>
      <c r="Z645" s="323"/>
      <c r="AA645" s="323"/>
      <c r="AB645" s="323"/>
    </row>
    <row r="646">
      <c r="A646" s="323"/>
      <c r="B646" s="323"/>
      <c r="C646" s="342"/>
      <c r="D646" s="342"/>
      <c r="E646" s="323"/>
      <c r="F646" s="342"/>
      <c r="G646" s="323"/>
      <c r="H646" s="342"/>
      <c r="I646" s="323"/>
      <c r="J646" s="342"/>
      <c r="K646" s="323"/>
      <c r="L646" s="342"/>
      <c r="M646" s="323"/>
      <c r="N646" s="342"/>
      <c r="O646" s="323"/>
      <c r="P646" s="342"/>
      <c r="Q646" s="323"/>
      <c r="R646" s="323"/>
      <c r="S646" s="323"/>
      <c r="T646" s="323"/>
      <c r="U646" s="323"/>
      <c r="V646" s="323"/>
      <c r="W646" s="323"/>
      <c r="X646" s="323"/>
      <c r="Y646" s="323"/>
      <c r="Z646" s="323"/>
      <c r="AA646" s="323"/>
      <c r="AB646" s="323"/>
    </row>
    <row r="647">
      <c r="A647" s="323"/>
      <c r="B647" s="323"/>
      <c r="C647" s="342"/>
      <c r="D647" s="342"/>
      <c r="E647" s="323"/>
      <c r="F647" s="342"/>
      <c r="G647" s="323"/>
      <c r="H647" s="342"/>
      <c r="I647" s="323"/>
      <c r="J647" s="342"/>
      <c r="K647" s="323"/>
      <c r="L647" s="342"/>
      <c r="M647" s="323"/>
      <c r="N647" s="342"/>
      <c r="O647" s="323"/>
      <c r="P647" s="342"/>
      <c r="Q647" s="323"/>
      <c r="R647" s="323"/>
      <c r="S647" s="323"/>
      <c r="T647" s="323"/>
      <c r="U647" s="323"/>
      <c r="V647" s="323"/>
      <c r="W647" s="323"/>
      <c r="X647" s="323"/>
      <c r="Y647" s="323"/>
      <c r="Z647" s="323"/>
      <c r="AA647" s="323"/>
      <c r="AB647" s="323"/>
    </row>
    <row r="648">
      <c r="A648" s="323"/>
      <c r="B648" s="323"/>
      <c r="C648" s="342"/>
      <c r="D648" s="342"/>
      <c r="E648" s="323"/>
      <c r="F648" s="342"/>
      <c r="G648" s="323"/>
      <c r="H648" s="342"/>
      <c r="I648" s="323"/>
      <c r="J648" s="342"/>
      <c r="K648" s="323"/>
      <c r="L648" s="342"/>
      <c r="M648" s="323"/>
      <c r="N648" s="342"/>
      <c r="O648" s="323"/>
      <c r="P648" s="342"/>
      <c r="Q648" s="323"/>
      <c r="R648" s="323"/>
      <c r="S648" s="323"/>
      <c r="T648" s="323"/>
      <c r="U648" s="323"/>
      <c r="V648" s="323"/>
      <c r="W648" s="323"/>
      <c r="X648" s="323"/>
      <c r="Y648" s="323"/>
      <c r="Z648" s="323"/>
      <c r="AA648" s="323"/>
      <c r="AB648" s="323"/>
    </row>
    <row r="649">
      <c r="A649" s="323"/>
      <c r="B649" s="323"/>
      <c r="C649" s="342"/>
      <c r="D649" s="342"/>
      <c r="E649" s="323"/>
      <c r="F649" s="342"/>
      <c r="G649" s="323"/>
      <c r="H649" s="342"/>
      <c r="I649" s="323"/>
      <c r="J649" s="342"/>
      <c r="K649" s="323"/>
      <c r="L649" s="342"/>
      <c r="M649" s="323"/>
      <c r="N649" s="342"/>
      <c r="O649" s="323"/>
      <c r="P649" s="342"/>
      <c r="Q649" s="323"/>
      <c r="R649" s="323"/>
      <c r="S649" s="323"/>
      <c r="T649" s="323"/>
      <c r="U649" s="323"/>
      <c r="V649" s="323"/>
      <c r="W649" s="323"/>
      <c r="X649" s="323"/>
      <c r="Y649" s="323"/>
      <c r="Z649" s="323"/>
      <c r="AA649" s="323"/>
      <c r="AB649" s="323"/>
    </row>
    <row r="650">
      <c r="A650" s="323"/>
      <c r="B650" s="323"/>
      <c r="C650" s="342"/>
      <c r="D650" s="342"/>
      <c r="E650" s="323"/>
      <c r="F650" s="342"/>
      <c r="G650" s="323"/>
      <c r="H650" s="342"/>
      <c r="I650" s="323"/>
      <c r="J650" s="342"/>
      <c r="K650" s="323"/>
      <c r="L650" s="342"/>
      <c r="M650" s="323"/>
      <c r="N650" s="342"/>
      <c r="O650" s="323"/>
      <c r="P650" s="342"/>
      <c r="Q650" s="323"/>
      <c r="R650" s="323"/>
      <c r="S650" s="323"/>
      <c r="T650" s="323"/>
      <c r="U650" s="323"/>
      <c r="V650" s="323"/>
      <c r="W650" s="323"/>
      <c r="X650" s="323"/>
      <c r="Y650" s="323"/>
      <c r="Z650" s="323"/>
      <c r="AA650" s="323"/>
      <c r="AB650" s="323"/>
    </row>
    <row r="651">
      <c r="A651" s="323"/>
      <c r="B651" s="323"/>
      <c r="C651" s="342"/>
      <c r="D651" s="342"/>
      <c r="E651" s="323"/>
      <c r="F651" s="342"/>
      <c r="G651" s="323"/>
      <c r="H651" s="342"/>
      <c r="I651" s="323"/>
      <c r="J651" s="342"/>
      <c r="K651" s="323"/>
      <c r="L651" s="342"/>
      <c r="M651" s="323"/>
      <c r="N651" s="342"/>
      <c r="O651" s="323"/>
      <c r="P651" s="342"/>
      <c r="Q651" s="323"/>
      <c r="R651" s="323"/>
      <c r="S651" s="323"/>
      <c r="T651" s="323"/>
      <c r="U651" s="323"/>
      <c r="V651" s="323"/>
      <c r="W651" s="323"/>
      <c r="X651" s="323"/>
      <c r="Y651" s="323"/>
      <c r="Z651" s="323"/>
      <c r="AA651" s="323"/>
      <c r="AB651" s="323"/>
    </row>
    <row r="652">
      <c r="A652" s="323"/>
      <c r="B652" s="323"/>
      <c r="C652" s="342"/>
      <c r="D652" s="342"/>
      <c r="E652" s="323"/>
      <c r="F652" s="342"/>
      <c r="G652" s="323"/>
      <c r="H652" s="342"/>
      <c r="I652" s="323"/>
      <c r="J652" s="342"/>
      <c r="K652" s="323"/>
      <c r="L652" s="342"/>
      <c r="M652" s="323"/>
      <c r="N652" s="342"/>
      <c r="O652" s="323"/>
      <c r="P652" s="342"/>
      <c r="Q652" s="323"/>
      <c r="R652" s="323"/>
      <c r="S652" s="323"/>
      <c r="T652" s="323"/>
      <c r="U652" s="323"/>
      <c r="V652" s="323"/>
      <c r="W652" s="323"/>
      <c r="X652" s="323"/>
      <c r="Y652" s="323"/>
      <c r="Z652" s="323"/>
      <c r="AA652" s="323"/>
      <c r="AB652" s="323"/>
    </row>
    <row r="653">
      <c r="A653" s="323"/>
      <c r="B653" s="323"/>
      <c r="C653" s="342"/>
      <c r="D653" s="342"/>
      <c r="E653" s="323"/>
      <c r="F653" s="342"/>
      <c r="G653" s="323"/>
      <c r="H653" s="342"/>
      <c r="I653" s="323"/>
      <c r="J653" s="342"/>
      <c r="K653" s="323"/>
      <c r="L653" s="342"/>
      <c r="M653" s="323"/>
      <c r="N653" s="342"/>
      <c r="O653" s="323"/>
      <c r="P653" s="342"/>
      <c r="Q653" s="323"/>
      <c r="R653" s="323"/>
      <c r="S653" s="323"/>
      <c r="T653" s="323"/>
      <c r="U653" s="323"/>
      <c r="V653" s="323"/>
      <c r="W653" s="323"/>
      <c r="X653" s="323"/>
      <c r="Y653" s="323"/>
      <c r="Z653" s="323"/>
      <c r="AA653" s="323"/>
      <c r="AB653" s="323"/>
    </row>
    <row r="654">
      <c r="A654" s="323"/>
      <c r="B654" s="323"/>
      <c r="C654" s="342"/>
      <c r="D654" s="342"/>
      <c r="E654" s="323"/>
      <c r="F654" s="342"/>
      <c r="G654" s="323"/>
      <c r="H654" s="342"/>
      <c r="I654" s="323"/>
      <c r="J654" s="342"/>
      <c r="K654" s="323"/>
      <c r="L654" s="342"/>
      <c r="M654" s="323"/>
      <c r="N654" s="342"/>
      <c r="O654" s="323"/>
      <c r="P654" s="342"/>
      <c r="Q654" s="323"/>
      <c r="R654" s="323"/>
      <c r="S654" s="323"/>
      <c r="T654" s="323"/>
      <c r="U654" s="323"/>
      <c r="V654" s="323"/>
      <c r="W654" s="323"/>
      <c r="X654" s="323"/>
      <c r="Y654" s="323"/>
      <c r="Z654" s="323"/>
      <c r="AA654" s="323"/>
      <c r="AB654" s="323"/>
    </row>
    <row r="655">
      <c r="A655" s="323"/>
      <c r="B655" s="323"/>
      <c r="C655" s="342"/>
      <c r="D655" s="342"/>
      <c r="E655" s="323"/>
      <c r="F655" s="342"/>
      <c r="G655" s="323"/>
      <c r="H655" s="342"/>
      <c r="I655" s="323"/>
      <c r="J655" s="342"/>
      <c r="K655" s="323"/>
      <c r="L655" s="342"/>
      <c r="M655" s="323"/>
      <c r="N655" s="342"/>
      <c r="O655" s="323"/>
      <c r="P655" s="342"/>
      <c r="Q655" s="323"/>
      <c r="R655" s="323"/>
      <c r="S655" s="323"/>
      <c r="T655" s="323"/>
      <c r="U655" s="323"/>
      <c r="V655" s="323"/>
      <c r="W655" s="323"/>
      <c r="X655" s="323"/>
      <c r="Y655" s="323"/>
      <c r="Z655" s="323"/>
      <c r="AA655" s="323"/>
      <c r="AB655" s="323"/>
    </row>
    <row r="656">
      <c r="A656" s="323"/>
      <c r="B656" s="323"/>
      <c r="C656" s="342"/>
      <c r="D656" s="342"/>
      <c r="E656" s="323"/>
      <c r="F656" s="342"/>
      <c r="G656" s="323"/>
      <c r="H656" s="342"/>
      <c r="I656" s="323"/>
      <c r="J656" s="342"/>
      <c r="K656" s="323"/>
      <c r="L656" s="342"/>
      <c r="M656" s="323"/>
      <c r="N656" s="342"/>
      <c r="O656" s="323"/>
      <c r="P656" s="342"/>
      <c r="Q656" s="323"/>
      <c r="R656" s="323"/>
      <c r="S656" s="323"/>
      <c r="T656" s="323"/>
      <c r="U656" s="323"/>
      <c r="V656" s="323"/>
      <c r="W656" s="323"/>
      <c r="X656" s="323"/>
      <c r="Y656" s="323"/>
      <c r="Z656" s="323"/>
      <c r="AA656" s="323"/>
      <c r="AB656" s="323"/>
    </row>
    <row r="657">
      <c r="A657" s="323"/>
      <c r="B657" s="323"/>
      <c r="C657" s="342"/>
      <c r="D657" s="342"/>
      <c r="E657" s="323"/>
      <c r="F657" s="342"/>
      <c r="G657" s="323"/>
      <c r="H657" s="342"/>
      <c r="I657" s="323"/>
      <c r="J657" s="342"/>
      <c r="K657" s="323"/>
      <c r="L657" s="342"/>
      <c r="M657" s="323"/>
      <c r="N657" s="342"/>
      <c r="O657" s="323"/>
      <c r="P657" s="342"/>
      <c r="Q657" s="323"/>
      <c r="R657" s="323"/>
      <c r="S657" s="323"/>
      <c r="T657" s="323"/>
      <c r="U657" s="323"/>
      <c r="V657" s="323"/>
      <c r="W657" s="323"/>
      <c r="X657" s="323"/>
      <c r="Y657" s="323"/>
      <c r="Z657" s="323"/>
      <c r="AA657" s="323"/>
      <c r="AB657" s="323"/>
    </row>
    <row r="658">
      <c r="A658" s="323"/>
      <c r="B658" s="323"/>
      <c r="C658" s="342"/>
      <c r="D658" s="342"/>
      <c r="E658" s="323"/>
      <c r="F658" s="342"/>
      <c r="G658" s="323"/>
      <c r="H658" s="342"/>
      <c r="I658" s="323"/>
      <c r="J658" s="342"/>
      <c r="K658" s="323"/>
      <c r="L658" s="342"/>
      <c r="M658" s="323"/>
      <c r="N658" s="342"/>
      <c r="O658" s="323"/>
      <c r="P658" s="342"/>
      <c r="Q658" s="323"/>
      <c r="R658" s="323"/>
      <c r="S658" s="323"/>
      <c r="T658" s="323"/>
      <c r="U658" s="323"/>
      <c r="V658" s="323"/>
      <c r="W658" s="323"/>
      <c r="X658" s="323"/>
      <c r="Y658" s="323"/>
      <c r="Z658" s="323"/>
      <c r="AA658" s="323"/>
      <c r="AB658" s="323"/>
    </row>
    <row r="659">
      <c r="A659" s="323"/>
      <c r="B659" s="323"/>
      <c r="C659" s="342"/>
      <c r="D659" s="342"/>
      <c r="E659" s="323"/>
      <c r="F659" s="342"/>
      <c r="G659" s="323"/>
      <c r="H659" s="342"/>
      <c r="I659" s="323"/>
      <c r="J659" s="342"/>
      <c r="K659" s="323"/>
      <c r="L659" s="342"/>
      <c r="M659" s="323"/>
      <c r="N659" s="342"/>
      <c r="O659" s="323"/>
      <c r="P659" s="342"/>
      <c r="Q659" s="323"/>
      <c r="R659" s="323"/>
      <c r="S659" s="323"/>
      <c r="T659" s="323"/>
      <c r="U659" s="323"/>
      <c r="V659" s="323"/>
      <c r="W659" s="323"/>
      <c r="X659" s="323"/>
      <c r="Y659" s="323"/>
      <c r="Z659" s="323"/>
      <c r="AA659" s="323"/>
      <c r="AB659" s="323"/>
    </row>
    <row r="660">
      <c r="A660" s="323"/>
      <c r="B660" s="323"/>
      <c r="C660" s="342"/>
      <c r="D660" s="342"/>
      <c r="E660" s="323"/>
      <c r="F660" s="342"/>
      <c r="G660" s="323"/>
      <c r="H660" s="342"/>
      <c r="I660" s="323"/>
      <c r="J660" s="342"/>
      <c r="K660" s="323"/>
      <c r="L660" s="342"/>
      <c r="M660" s="323"/>
      <c r="N660" s="342"/>
      <c r="O660" s="323"/>
      <c r="P660" s="342"/>
      <c r="Q660" s="323"/>
      <c r="R660" s="323"/>
      <c r="S660" s="323"/>
      <c r="T660" s="323"/>
      <c r="U660" s="323"/>
      <c r="V660" s="323"/>
      <c r="W660" s="323"/>
      <c r="X660" s="323"/>
      <c r="Y660" s="323"/>
      <c r="Z660" s="323"/>
      <c r="AA660" s="323"/>
      <c r="AB660" s="323"/>
    </row>
    <row r="661">
      <c r="A661" s="323"/>
      <c r="B661" s="323"/>
      <c r="C661" s="342"/>
      <c r="D661" s="342"/>
      <c r="E661" s="323"/>
      <c r="F661" s="342"/>
      <c r="G661" s="323"/>
      <c r="H661" s="342"/>
      <c r="I661" s="323"/>
      <c r="J661" s="342"/>
      <c r="K661" s="323"/>
      <c r="L661" s="342"/>
      <c r="M661" s="323"/>
      <c r="N661" s="342"/>
      <c r="O661" s="323"/>
      <c r="P661" s="342"/>
      <c r="Q661" s="323"/>
      <c r="R661" s="323"/>
      <c r="S661" s="323"/>
      <c r="T661" s="323"/>
      <c r="U661" s="323"/>
      <c r="V661" s="323"/>
      <c r="W661" s="323"/>
      <c r="X661" s="323"/>
      <c r="Y661" s="323"/>
      <c r="Z661" s="323"/>
      <c r="AA661" s="323"/>
      <c r="AB661" s="323"/>
    </row>
    <row r="662">
      <c r="A662" s="323"/>
      <c r="B662" s="323"/>
      <c r="C662" s="342"/>
      <c r="D662" s="342"/>
      <c r="E662" s="323"/>
      <c r="F662" s="342"/>
      <c r="G662" s="323"/>
      <c r="H662" s="342"/>
      <c r="I662" s="323"/>
      <c r="J662" s="342"/>
      <c r="K662" s="323"/>
      <c r="L662" s="342"/>
      <c r="M662" s="323"/>
      <c r="N662" s="342"/>
      <c r="O662" s="323"/>
      <c r="P662" s="342"/>
      <c r="Q662" s="323"/>
      <c r="R662" s="323"/>
      <c r="S662" s="323"/>
      <c r="T662" s="323"/>
      <c r="U662" s="323"/>
      <c r="V662" s="323"/>
      <c r="W662" s="323"/>
      <c r="X662" s="323"/>
      <c r="Y662" s="323"/>
      <c r="Z662" s="323"/>
      <c r="AA662" s="323"/>
      <c r="AB662" s="323"/>
    </row>
    <row r="663">
      <c r="A663" s="323"/>
      <c r="B663" s="323"/>
      <c r="C663" s="342"/>
      <c r="D663" s="342"/>
      <c r="E663" s="323"/>
      <c r="F663" s="342"/>
      <c r="G663" s="323"/>
      <c r="H663" s="342"/>
      <c r="I663" s="323"/>
      <c r="J663" s="342"/>
      <c r="K663" s="323"/>
      <c r="L663" s="342"/>
      <c r="M663" s="323"/>
      <c r="N663" s="342"/>
      <c r="O663" s="323"/>
      <c r="P663" s="342"/>
      <c r="Q663" s="323"/>
      <c r="R663" s="323"/>
      <c r="S663" s="323"/>
      <c r="T663" s="323"/>
      <c r="U663" s="323"/>
      <c r="V663" s="323"/>
      <c r="W663" s="323"/>
      <c r="X663" s="323"/>
      <c r="Y663" s="323"/>
      <c r="Z663" s="323"/>
      <c r="AA663" s="323"/>
      <c r="AB663" s="323"/>
    </row>
    <row r="664">
      <c r="A664" s="323"/>
      <c r="B664" s="323"/>
      <c r="C664" s="342"/>
      <c r="D664" s="342"/>
      <c r="E664" s="323"/>
      <c r="F664" s="342"/>
      <c r="G664" s="323"/>
      <c r="H664" s="342"/>
      <c r="I664" s="323"/>
      <c r="J664" s="342"/>
      <c r="K664" s="323"/>
      <c r="L664" s="342"/>
      <c r="M664" s="323"/>
      <c r="N664" s="342"/>
      <c r="O664" s="323"/>
      <c r="P664" s="342"/>
      <c r="Q664" s="323"/>
      <c r="R664" s="323"/>
      <c r="S664" s="323"/>
      <c r="T664" s="323"/>
      <c r="U664" s="323"/>
      <c r="V664" s="323"/>
      <c r="W664" s="323"/>
      <c r="X664" s="323"/>
      <c r="Y664" s="323"/>
      <c r="Z664" s="323"/>
      <c r="AA664" s="323"/>
      <c r="AB664" s="323"/>
    </row>
    <row r="665">
      <c r="A665" s="323"/>
      <c r="B665" s="323"/>
      <c r="C665" s="342"/>
      <c r="D665" s="342"/>
      <c r="E665" s="323"/>
      <c r="F665" s="342"/>
      <c r="G665" s="323"/>
      <c r="H665" s="342"/>
      <c r="I665" s="323"/>
      <c r="J665" s="342"/>
      <c r="K665" s="323"/>
      <c r="L665" s="342"/>
      <c r="M665" s="323"/>
      <c r="N665" s="342"/>
      <c r="O665" s="323"/>
      <c r="P665" s="342"/>
      <c r="Q665" s="323"/>
      <c r="R665" s="323"/>
      <c r="S665" s="323"/>
      <c r="T665" s="323"/>
      <c r="U665" s="323"/>
      <c r="V665" s="323"/>
      <c r="W665" s="323"/>
      <c r="X665" s="323"/>
      <c r="Y665" s="323"/>
      <c r="Z665" s="323"/>
      <c r="AA665" s="323"/>
      <c r="AB665" s="323"/>
    </row>
    <row r="666">
      <c r="A666" s="323"/>
      <c r="B666" s="323"/>
      <c r="C666" s="342"/>
      <c r="D666" s="342"/>
      <c r="E666" s="323"/>
      <c r="F666" s="342"/>
      <c r="G666" s="323"/>
      <c r="H666" s="342"/>
      <c r="I666" s="323"/>
      <c r="J666" s="342"/>
      <c r="K666" s="323"/>
      <c r="L666" s="342"/>
      <c r="M666" s="323"/>
      <c r="N666" s="342"/>
      <c r="O666" s="323"/>
      <c r="P666" s="342"/>
      <c r="Q666" s="323"/>
      <c r="R666" s="323"/>
      <c r="S666" s="323"/>
      <c r="T666" s="323"/>
      <c r="U666" s="323"/>
      <c r="V666" s="323"/>
      <c r="W666" s="323"/>
      <c r="X666" s="323"/>
      <c r="Y666" s="323"/>
      <c r="Z666" s="323"/>
      <c r="AA666" s="323"/>
      <c r="AB666" s="323"/>
    </row>
    <row r="667">
      <c r="A667" s="323"/>
      <c r="B667" s="323"/>
      <c r="C667" s="342"/>
      <c r="D667" s="342"/>
      <c r="E667" s="323"/>
      <c r="F667" s="342"/>
      <c r="G667" s="323"/>
      <c r="H667" s="342"/>
      <c r="I667" s="323"/>
      <c r="J667" s="342"/>
      <c r="K667" s="323"/>
      <c r="L667" s="342"/>
      <c r="M667" s="323"/>
      <c r="N667" s="342"/>
      <c r="O667" s="323"/>
      <c r="P667" s="342"/>
      <c r="Q667" s="323"/>
      <c r="R667" s="323"/>
      <c r="S667" s="323"/>
      <c r="T667" s="323"/>
      <c r="U667" s="323"/>
      <c r="V667" s="323"/>
      <c r="W667" s="323"/>
      <c r="X667" s="323"/>
      <c r="Y667" s="323"/>
      <c r="Z667" s="323"/>
      <c r="AA667" s="323"/>
      <c r="AB667" s="323"/>
    </row>
    <row r="668">
      <c r="A668" s="323"/>
      <c r="B668" s="323"/>
      <c r="C668" s="342"/>
      <c r="D668" s="342"/>
      <c r="E668" s="323"/>
      <c r="F668" s="342"/>
      <c r="G668" s="323"/>
      <c r="H668" s="342"/>
      <c r="I668" s="323"/>
      <c r="J668" s="342"/>
      <c r="K668" s="323"/>
      <c r="L668" s="342"/>
      <c r="M668" s="323"/>
      <c r="N668" s="342"/>
      <c r="O668" s="323"/>
      <c r="P668" s="342"/>
      <c r="Q668" s="323"/>
      <c r="R668" s="323"/>
      <c r="S668" s="323"/>
      <c r="T668" s="323"/>
      <c r="U668" s="323"/>
      <c r="V668" s="323"/>
      <c r="W668" s="323"/>
      <c r="X668" s="323"/>
      <c r="Y668" s="323"/>
      <c r="Z668" s="323"/>
      <c r="AA668" s="323"/>
      <c r="AB668" s="323"/>
    </row>
    <row r="669">
      <c r="A669" s="323"/>
      <c r="B669" s="323"/>
      <c r="C669" s="342"/>
      <c r="D669" s="342"/>
      <c r="E669" s="323"/>
      <c r="F669" s="342"/>
      <c r="G669" s="323"/>
      <c r="H669" s="342"/>
      <c r="I669" s="323"/>
      <c r="J669" s="342"/>
      <c r="K669" s="323"/>
      <c r="L669" s="342"/>
      <c r="M669" s="323"/>
      <c r="N669" s="342"/>
      <c r="O669" s="323"/>
      <c r="P669" s="342"/>
      <c r="Q669" s="323"/>
      <c r="R669" s="323"/>
      <c r="S669" s="323"/>
      <c r="T669" s="323"/>
      <c r="U669" s="323"/>
      <c r="V669" s="323"/>
      <c r="W669" s="323"/>
      <c r="X669" s="323"/>
      <c r="Y669" s="323"/>
      <c r="Z669" s="323"/>
      <c r="AA669" s="323"/>
      <c r="AB669" s="323"/>
    </row>
    <row r="670">
      <c r="A670" s="323"/>
      <c r="B670" s="323"/>
      <c r="C670" s="342"/>
      <c r="D670" s="342"/>
      <c r="E670" s="323"/>
      <c r="F670" s="342"/>
      <c r="G670" s="323"/>
      <c r="H670" s="342"/>
      <c r="I670" s="323"/>
      <c r="J670" s="342"/>
      <c r="K670" s="323"/>
      <c r="L670" s="342"/>
      <c r="M670" s="323"/>
      <c r="N670" s="342"/>
      <c r="O670" s="323"/>
      <c r="P670" s="342"/>
      <c r="Q670" s="323"/>
      <c r="R670" s="323"/>
      <c r="S670" s="323"/>
      <c r="T670" s="323"/>
      <c r="U670" s="323"/>
      <c r="V670" s="323"/>
      <c r="W670" s="323"/>
      <c r="X670" s="323"/>
      <c r="Y670" s="323"/>
      <c r="Z670" s="323"/>
      <c r="AA670" s="323"/>
      <c r="AB670" s="323"/>
    </row>
    <row r="671">
      <c r="A671" s="323"/>
      <c r="B671" s="323"/>
      <c r="C671" s="342"/>
      <c r="D671" s="342"/>
      <c r="E671" s="323"/>
      <c r="F671" s="342"/>
      <c r="G671" s="323"/>
      <c r="H671" s="342"/>
      <c r="I671" s="323"/>
      <c r="J671" s="342"/>
      <c r="K671" s="323"/>
      <c r="L671" s="342"/>
      <c r="M671" s="323"/>
      <c r="N671" s="342"/>
      <c r="O671" s="323"/>
      <c r="P671" s="342"/>
      <c r="Q671" s="323"/>
      <c r="R671" s="323"/>
      <c r="S671" s="323"/>
      <c r="T671" s="323"/>
      <c r="U671" s="323"/>
      <c r="V671" s="323"/>
      <c r="W671" s="323"/>
      <c r="X671" s="323"/>
      <c r="Y671" s="323"/>
      <c r="Z671" s="323"/>
      <c r="AA671" s="323"/>
      <c r="AB671" s="323"/>
    </row>
    <row r="672">
      <c r="A672" s="323"/>
      <c r="B672" s="323"/>
      <c r="C672" s="342"/>
      <c r="D672" s="342"/>
      <c r="E672" s="323"/>
      <c r="F672" s="342"/>
      <c r="G672" s="323"/>
      <c r="H672" s="342"/>
      <c r="I672" s="323"/>
      <c r="J672" s="342"/>
      <c r="K672" s="323"/>
      <c r="L672" s="342"/>
      <c r="M672" s="323"/>
      <c r="N672" s="342"/>
      <c r="O672" s="323"/>
      <c r="P672" s="342"/>
      <c r="Q672" s="323"/>
      <c r="R672" s="323"/>
      <c r="S672" s="323"/>
      <c r="T672" s="323"/>
      <c r="U672" s="323"/>
      <c r="V672" s="323"/>
      <c r="W672" s="323"/>
      <c r="X672" s="323"/>
      <c r="Y672" s="323"/>
      <c r="Z672" s="323"/>
      <c r="AA672" s="323"/>
      <c r="AB672" s="323"/>
    </row>
    <row r="673">
      <c r="A673" s="323"/>
      <c r="B673" s="323"/>
      <c r="C673" s="342"/>
      <c r="D673" s="342"/>
      <c r="E673" s="323"/>
      <c r="F673" s="342"/>
      <c r="G673" s="323"/>
      <c r="H673" s="342"/>
      <c r="I673" s="323"/>
      <c r="J673" s="342"/>
      <c r="K673" s="323"/>
      <c r="L673" s="342"/>
      <c r="M673" s="323"/>
      <c r="N673" s="342"/>
      <c r="O673" s="323"/>
      <c r="P673" s="342"/>
      <c r="Q673" s="323"/>
      <c r="R673" s="323"/>
      <c r="S673" s="323"/>
      <c r="T673" s="323"/>
      <c r="U673" s="323"/>
      <c r="V673" s="323"/>
      <c r="W673" s="323"/>
      <c r="X673" s="323"/>
      <c r="Y673" s="323"/>
      <c r="Z673" s="323"/>
      <c r="AA673" s="323"/>
      <c r="AB673" s="323"/>
    </row>
    <row r="674">
      <c r="A674" s="323"/>
      <c r="B674" s="323"/>
      <c r="C674" s="342"/>
      <c r="D674" s="342"/>
      <c r="E674" s="323"/>
      <c r="F674" s="342"/>
      <c r="G674" s="323"/>
      <c r="H674" s="342"/>
      <c r="I674" s="323"/>
      <c r="J674" s="342"/>
      <c r="K674" s="323"/>
      <c r="L674" s="342"/>
      <c r="M674" s="323"/>
      <c r="N674" s="342"/>
      <c r="O674" s="323"/>
      <c r="P674" s="342"/>
      <c r="Q674" s="323"/>
      <c r="R674" s="323"/>
      <c r="S674" s="323"/>
      <c r="T674" s="323"/>
      <c r="U674" s="323"/>
      <c r="V674" s="323"/>
      <c r="W674" s="323"/>
      <c r="X674" s="323"/>
      <c r="Y674" s="323"/>
      <c r="Z674" s="323"/>
      <c r="AA674" s="323"/>
      <c r="AB674" s="323"/>
    </row>
    <row r="675">
      <c r="A675" s="323"/>
      <c r="B675" s="323"/>
      <c r="C675" s="342"/>
      <c r="D675" s="342"/>
      <c r="E675" s="323"/>
      <c r="F675" s="342"/>
      <c r="G675" s="323"/>
      <c r="H675" s="342"/>
      <c r="I675" s="323"/>
      <c r="J675" s="342"/>
      <c r="K675" s="323"/>
      <c r="L675" s="342"/>
      <c r="M675" s="323"/>
      <c r="N675" s="342"/>
      <c r="O675" s="323"/>
      <c r="P675" s="342"/>
      <c r="Q675" s="323"/>
      <c r="R675" s="323"/>
      <c r="S675" s="323"/>
      <c r="T675" s="323"/>
      <c r="U675" s="323"/>
      <c r="V675" s="323"/>
      <c r="W675" s="323"/>
      <c r="X675" s="323"/>
      <c r="Y675" s="323"/>
      <c r="Z675" s="323"/>
      <c r="AA675" s="323"/>
      <c r="AB675" s="323"/>
    </row>
    <row r="676">
      <c r="A676" s="323"/>
      <c r="B676" s="323"/>
      <c r="C676" s="342"/>
      <c r="D676" s="342"/>
      <c r="E676" s="323"/>
      <c r="F676" s="342"/>
      <c r="G676" s="323"/>
      <c r="H676" s="342"/>
      <c r="I676" s="323"/>
      <c r="J676" s="342"/>
      <c r="K676" s="323"/>
      <c r="L676" s="342"/>
      <c r="M676" s="323"/>
      <c r="N676" s="342"/>
      <c r="O676" s="323"/>
      <c r="P676" s="342"/>
      <c r="Q676" s="323"/>
      <c r="R676" s="323"/>
      <c r="S676" s="323"/>
      <c r="T676" s="323"/>
      <c r="U676" s="323"/>
      <c r="V676" s="323"/>
      <c r="W676" s="323"/>
      <c r="X676" s="323"/>
      <c r="Y676" s="323"/>
      <c r="Z676" s="323"/>
      <c r="AA676" s="323"/>
      <c r="AB676" s="323"/>
    </row>
    <row r="677">
      <c r="A677" s="323"/>
      <c r="B677" s="323"/>
      <c r="C677" s="342"/>
      <c r="D677" s="342"/>
      <c r="E677" s="323"/>
      <c r="F677" s="342"/>
      <c r="G677" s="323"/>
      <c r="H677" s="342"/>
      <c r="I677" s="323"/>
      <c r="J677" s="342"/>
      <c r="K677" s="323"/>
      <c r="L677" s="342"/>
      <c r="M677" s="323"/>
      <c r="N677" s="342"/>
      <c r="O677" s="323"/>
      <c r="P677" s="342"/>
      <c r="Q677" s="323"/>
      <c r="R677" s="323"/>
      <c r="S677" s="323"/>
      <c r="T677" s="323"/>
      <c r="U677" s="323"/>
      <c r="V677" s="323"/>
      <c r="W677" s="323"/>
      <c r="X677" s="323"/>
      <c r="Y677" s="323"/>
      <c r="Z677" s="323"/>
      <c r="AA677" s="323"/>
      <c r="AB677" s="323"/>
    </row>
    <row r="678">
      <c r="A678" s="323"/>
      <c r="B678" s="323"/>
      <c r="C678" s="342"/>
      <c r="D678" s="342"/>
      <c r="E678" s="323"/>
      <c r="F678" s="342"/>
      <c r="G678" s="323"/>
      <c r="H678" s="342"/>
      <c r="I678" s="323"/>
      <c r="J678" s="342"/>
      <c r="K678" s="323"/>
      <c r="L678" s="342"/>
      <c r="M678" s="323"/>
      <c r="N678" s="342"/>
      <c r="O678" s="323"/>
      <c r="P678" s="342"/>
      <c r="Q678" s="323"/>
      <c r="R678" s="323"/>
      <c r="S678" s="323"/>
      <c r="T678" s="323"/>
      <c r="U678" s="323"/>
      <c r="V678" s="323"/>
      <c r="W678" s="323"/>
      <c r="X678" s="323"/>
      <c r="Y678" s="323"/>
      <c r="Z678" s="323"/>
      <c r="AA678" s="323"/>
      <c r="AB678" s="323"/>
    </row>
    <row r="679">
      <c r="A679" s="323"/>
      <c r="B679" s="323"/>
      <c r="C679" s="342"/>
      <c r="D679" s="342"/>
      <c r="E679" s="323"/>
      <c r="F679" s="342"/>
      <c r="G679" s="323"/>
      <c r="H679" s="342"/>
      <c r="I679" s="323"/>
      <c r="J679" s="342"/>
      <c r="K679" s="323"/>
      <c r="L679" s="342"/>
      <c r="M679" s="323"/>
      <c r="N679" s="342"/>
      <c r="O679" s="323"/>
      <c r="P679" s="342"/>
      <c r="Q679" s="323"/>
      <c r="R679" s="323"/>
      <c r="S679" s="323"/>
      <c r="T679" s="323"/>
      <c r="U679" s="323"/>
      <c r="V679" s="323"/>
      <c r="W679" s="323"/>
      <c r="X679" s="323"/>
      <c r="Y679" s="323"/>
      <c r="Z679" s="323"/>
      <c r="AA679" s="323"/>
      <c r="AB679" s="323"/>
    </row>
    <row r="680">
      <c r="A680" s="323"/>
      <c r="B680" s="323"/>
      <c r="C680" s="342"/>
      <c r="D680" s="342"/>
      <c r="E680" s="323"/>
      <c r="F680" s="342"/>
      <c r="G680" s="323"/>
      <c r="H680" s="342"/>
      <c r="I680" s="323"/>
      <c r="J680" s="342"/>
      <c r="K680" s="323"/>
      <c r="L680" s="342"/>
      <c r="M680" s="323"/>
      <c r="N680" s="342"/>
      <c r="O680" s="323"/>
      <c r="P680" s="342"/>
      <c r="Q680" s="323"/>
      <c r="R680" s="323"/>
      <c r="S680" s="323"/>
      <c r="T680" s="323"/>
      <c r="U680" s="323"/>
      <c r="V680" s="323"/>
      <c r="W680" s="323"/>
      <c r="X680" s="323"/>
      <c r="Y680" s="323"/>
      <c r="Z680" s="323"/>
      <c r="AA680" s="323"/>
      <c r="AB680" s="323"/>
    </row>
    <row r="681">
      <c r="A681" s="323"/>
      <c r="B681" s="323"/>
      <c r="C681" s="342"/>
      <c r="D681" s="342"/>
      <c r="E681" s="323"/>
      <c r="F681" s="342"/>
      <c r="G681" s="323"/>
      <c r="H681" s="342"/>
      <c r="I681" s="323"/>
      <c r="J681" s="342"/>
      <c r="K681" s="323"/>
      <c r="L681" s="342"/>
      <c r="M681" s="323"/>
      <c r="N681" s="342"/>
      <c r="O681" s="323"/>
      <c r="P681" s="342"/>
      <c r="Q681" s="323"/>
      <c r="R681" s="323"/>
      <c r="S681" s="323"/>
      <c r="T681" s="323"/>
      <c r="U681" s="323"/>
      <c r="V681" s="323"/>
      <c r="W681" s="323"/>
      <c r="X681" s="323"/>
      <c r="Y681" s="323"/>
      <c r="Z681" s="323"/>
      <c r="AA681" s="323"/>
      <c r="AB681" s="323"/>
    </row>
    <row r="682">
      <c r="A682" s="323"/>
      <c r="B682" s="323"/>
      <c r="C682" s="342"/>
      <c r="D682" s="342"/>
      <c r="E682" s="323"/>
      <c r="F682" s="342"/>
      <c r="G682" s="323"/>
      <c r="H682" s="342"/>
      <c r="I682" s="323"/>
      <c r="J682" s="342"/>
      <c r="K682" s="323"/>
      <c r="L682" s="342"/>
      <c r="M682" s="323"/>
      <c r="N682" s="342"/>
      <c r="O682" s="323"/>
      <c r="P682" s="342"/>
      <c r="Q682" s="323"/>
      <c r="R682" s="323"/>
      <c r="S682" s="323"/>
      <c r="T682" s="323"/>
      <c r="U682" s="323"/>
      <c r="V682" s="323"/>
      <c r="W682" s="323"/>
      <c r="X682" s="323"/>
      <c r="Y682" s="323"/>
      <c r="Z682" s="323"/>
      <c r="AA682" s="323"/>
      <c r="AB682" s="323"/>
    </row>
    <row r="683">
      <c r="A683" s="323"/>
      <c r="B683" s="323"/>
      <c r="C683" s="342"/>
      <c r="D683" s="342"/>
      <c r="E683" s="323"/>
      <c r="F683" s="342"/>
      <c r="G683" s="323"/>
      <c r="H683" s="342"/>
      <c r="I683" s="323"/>
      <c r="J683" s="342"/>
      <c r="K683" s="323"/>
      <c r="L683" s="342"/>
      <c r="M683" s="323"/>
      <c r="N683" s="342"/>
      <c r="O683" s="323"/>
      <c r="P683" s="342"/>
      <c r="Q683" s="323"/>
      <c r="R683" s="323"/>
      <c r="S683" s="323"/>
      <c r="T683" s="323"/>
      <c r="U683" s="323"/>
      <c r="V683" s="323"/>
      <c r="W683" s="323"/>
      <c r="X683" s="323"/>
      <c r="Y683" s="323"/>
      <c r="Z683" s="323"/>
      <c r="AA683" s="323"/>
      <c r="AB683" s="323"/>
    </row>
    <row r="684">
      <c r="A684" s="323"/>
      <c r="B684" s="323"/>
      <c r="C684" s="342"/>
      <c r="D684" s="342"/>
      <c r="E684" s="323"/>
      <c r="F684" s="342"/>
      <c r="G684" s="323"/>
      <c r="H684" s="342"/>
      <c r="I684" s="323"/>
      <c r="J684" s="342"/>
      <c r="K684" s="323"/>
      <c r="L684" s="342"/>
      <c r="M684" s="323"/>
      <c r="N684" s="342"/>
      <c r="O684" s="323"/>
      <c r="P684" s="342"/>
      <c r="Q684" s="323"/>
      <c r="R684" s="323"/>
      <c r="S684" s="323"/>
      <c r="T684" s="323"/>
      <c r="U684" s="323"/>
      <c r="V684" s="323"/>
      <c r="W684" s="323"/>
      <c r="X684" s="323"/>
      <c r="Y684" s="323"/>
      <c r="Z684" s="323"/>
      <c r="AA684" s="323"/>
      <c r="AB684" s="323"/>
    </row>
    <row r="685">
      <c r="A685" s="323"/>
      <c r="B685" s="323"/>
      <c r="C685" s="342"/>
      <c r="D685" s="342"/>
      <c r="E685" s="323"/>
      <c r="F685" s="342"/>
      <c r="G685" s="323"/>
      <c r="H685" s="342"/>
      <c r="I685" s="323"/>
      <c r="J685" s="342"/>
      <c r="K685" s="323"/>
      <c r="L685" s="342"/>
      <c r="M685" s="323"/>
      <c r="N685" s="342"/>
      <c r="O685" s="323"/>
      <c r="P685" s="342"/>
      <c r="Q685" s="323"/>
      <c r="R685" s="323"/>
      <c r="S685" s="323"/>
      <c r="T685" s="323"/>
      <c r="U685" s="323"/>
      <c r="V685" s="323"/>
      <c r="W685" s="323"/>
      <c r="X685" s="323"/>
      <c r="Y685" s="323"/>
      <c r="Z685" s="323"/>
      <c r="AA685" s="323"/>
      <c r="AB685" s="323"/>
    </row>
    <row r="686">
      <c r="A686" s="323"/>
      <c r="B686" s="323"/>
      <c r="C686" s="342"/>
      <c r="D686" s="342"/>
      <c r="E686" s="323"/>
      <c r="F686" s="342"/>
      <c r="G686" s="323"/>
      <c r="H686" s="342"/>
      <c r="I686" s="323"/>
      <c r="J686" s="342"/>
      <c r="K686" s="323"/>
      <c r="L686" s="342"/>
      <c r="M686" s="323"/>
      <c r="N686" s="342"/>
      <c r="O686" s="323"/>
      <c r="P686" s="342"/>
      <c r="Q686" s="323"/>
      <c r="R686" s="323"/>
      <c r="S686" s="323"/>
      <c r="T686" s="323"/>
      <c r="U686" s="323"/>
      <c r="V686" s="323"/>
      <c r="W686" s="323"/>
      <c r="X686" s="323"/>
      <c r="Y686" s="323"/>
      <c r="Z686" s="323"/>
      <c r="AA686" s="323"/>
      <c r="AB686" s="323"/>
    </row>
    <row r="687">
      <c r="A687" s="323"/>
      <c r="B687" s="323"/>
      <c r="C687" s="342"/>
      <c r="D687" s="342"/>
      <c r="E687" s="323"/>
      <c r="F687" s="342"/>
      <c r="G687" s="323"/>
      <c r="H687" s="342"/>
      <c r="I687" s="323"/>
      <c r="J687" s="342"/>
      <c r="K687" s="323"/>
      <c r="L687" s="342"/>
      <c r="M687" s="323"/>
      <c r="N687" s="342"/>
      <c r="O687" s="323"/>
      <c r="P687" s="342"/>
      <c r="Q687" s="323"/>
      <c r="R687" s="323"/>
      <c r="S687" s="323"/>
      <c r="T687" s="323"/>
      <c r="U687" s="323"/>
      <c r="V687" s="323"/>
      <c r="W687" s="323"/>
      <c r="X687" s="323"/>
      <c r="Y687" s="323"/>
      <c r="Z687" s="323"/>
      <c r="AA687" s="323"/>
      <c r="AB687" s="323"/>
    </row>
    <row r="688">
      <c r="A688" s="323"/>
      <c r="B688" s="323"/>
      <c r="C688" s="342"/>
      <c r="D688" s="342"/>
      <c r="E688" s="323"/>
      <c r="F688" s="342"/>
      <c r="G688" s="323"/>
      <c r="H688" s="342"/>
      <c r="I688" s="323"/>
      <c r="J688" s="342"/>
      <c r="K688" s="323"/>
      <c r="L688" s="342"/>
      <c r="M688" s="323"/>
      <c r="N688" s="342"/>
      <c r="O688" s="323"/>
      <c r="P688" s="342"/>
      <c r="Q688" s="323"/>
      <c r="R688" s="323"/>
      <c r="S688" s="323"/>
      <c r="T688" s="323"/>
      <c r="U688" s="323"/>
      <c r="V688" s="323"/>
      <c r="W688" s="323"/>
      <c r="X688" s="323"/>
      <c r="Y688" s="323"/>
      <c r="Z688" s="323"/>
      <c r="AA688" s="323"/>
      <c r="AB688" s="323"/>
    </row>
    <row r="689">
      <c r="A689" s="323"/>
      <c r="B689" s="323"/>
      <c r="C689" s="342"/>
      <c r="D689" s="342"/>
      <c r="E689" s="323"/>
      <c r="F689" s="342"/>
      <c r="G689" s="323"/>
      <c r="H689" s="342"/>
      <c r="I689" s="323"/>
      <c r="J689" s="342"/>
      <c r="K689" s="323"/>
      <c r="L689" s="342"/>
      <c r="M689" s="323"/>
      <c r="N689" s="342"/>
      <c r="O689" s="323"/>
      <c r="P689" s="342"/>
      <c r="Q689" s="323"/>
      <c r="R689" s="323"/>
      <c r="S689" s="323"/>
      <c r="T689" s="323"/>
      <c r="U689" s="323"/>
      <c r="V689" s="323"/>
      <c r="W689" s="323"/>
      <c r="X689" s="323"/>
      <c r="Y689" s="323"/>
      <c r="Z689" s="323"/>
      <c r="AA689" s="323"/>
      <c r="AB689" s="323"/>
    </row>
    <row r="690">
      <c r="A690" s="323"/>
      <c r="B690" s="323"/>
      <c r="C690" s="342"/>
      <c r="D690" s="342"/>
      <c r="E690" s="323"/>
      <c r="F690" s="342"/>
      <c r="G690" s="323"/>
      <c r="H690" s="342"/>
      <c r="I690" s="323"/>
      <c r="J690" s="342"/>
      <c r="K690" s="323"/>
      <c r="L690" s="342"/>
      <c r="M690" s="323"/>
      <c r="N690" s="342"/>
      <c r="O690" s="323"/>
      <c r="P690" s="342"/>
      <c r="Q690" s="323"/>
      <c r="R690" s="323"/>
      <c r="S690" s="323"/>
      <c r="T690" s="323"/>
      <c r="U690" s="323"/>
      <c r="V690" s="323"/>
      <c r="W690" s="323"/>
      <c r="X690" s="323"/>
      <c r="Y690" s="323"/>
      <c r="Z690" s="323"/>
      <c r="AA690" s="323"/>
      <c r="AB690" s="323"/>
    </row>
    <row r="691">
      <c r="A691" s="323"/>
      <c r="B691" s="323"/>
      <c r="C691" s="342"/>
      <c r="D691" s="342"/>
      <c r="E691" s="323"/>
      <c r="F691" s="342"/>
      <c r="G691" s="323"/>
      <c r="H691" s="342"/>
      <c r="I691" s="323"/>
      <c r="J691" s="342"/>
      <c r="K691" s="323"/>
      <c r="L691" s="342"/>
      <c r="M691" s="323"/>
      <c r="N691" s="342"/>
      <c r="O691" s="323"/>
      <c r="P691" s="342"/>
      <c r="Q691" s="323"/>
      <c r="R691" s="323"/>
      <c r="S691" s="323"/>
      <c r="T691" s="323"/>
      <c r="U691" s="323"/>
      <c r="V691" s="323"/>
      <c r="W691" s="323"/>
      <c r="X691" s="323"/>
      <c r="Y691" s="323"/>
      <c r="Z691" s="323"/>
      <c r="AA691" s="323"/>
      <c r="AB691" s="323"/>
    </row>
    <row r="692">
      <c r="A692" s="323"/>
      <c r="B692" s="323"/>
      <c r="C692" s="342"/>
      <c r="D692" s="342"/>
      <c r="E692" s="323"/>
      <c r="F692" s="342"/>
      <c r="G692" s="323"/>
      <c r="H692" s="342"/>
      <c r="I692" s="323"/>
      <c r="J692" s="342"/>
      <c r="K692" s="323"/>
      <c r="L692" s="342"/>
      <c r="M692" s="323"/>
      <c r="N692" s="342"/>
      <c r="O692" s="323"/>
      <c r="P692" s="342"/>
      <c r="Q692" s="323"/>
      <c r="R692" s="323"/>
      <c r="S692" s="323"/>
      <c r="T692" s="323"/>
      <c r="U692" s="323"/>
      <c r="V692" s="323"/>
      <c r="W692" s="323"/>
      <c r="X692" s="323"/>
      <c r="Y692" s="323"/>
      <c r="Z692" s="323"/>
      <c r="AA692" s="323"/>
      <c r="AB692" s="323"/>
    </row>
    <row r="693">
      <c r="A693" s="323"/>
      <c r="B693" s="323"/>
      <c r="C693" s="342"/>
      <c r="D693" s="342"/>
      <c r="E693" s="323"/>
      <c r="F693" s="342"/>
      <c r="G693" s="323"/>
      <c r="H693" s="342"/>
      <c r="I693" s="323"/>
      <c r="J693" s="342"/>
      <c r="K693" s="323"/>
      <c r="L693" s="342"/>
      <c r="M693" s="323"/>
      <c r="N693" s="342"/>
      <c r="O693" s="323"/>
      <c r="P693" s="342"/>
      <c r="Q693" s="323"/>
      <c r="R693" s="323"/>
      <c r="S693" s="323"/>
      <c r="T693" s="323"/>
      <c r="U693" s="323"/>
      <c r="V693" s="323"/>
      <c r="W693" s="323"/>
      <c r="X693" s="323"/>
      <c r="Y693" s="323"/>
      <c r="Z693" s="323"/>
      <c r="AA693" s="323"/>
      <c r="AB693" s="323"/>
    </row>
    <row r="694">
      <c r="A694" s="323"/>
      <c r="B694" s="323"/>
      <c r="C694" s="342"/>
      <c r="D694" s="342"/>
      <c r="E694" s="323"/>
      <c r="F694" s="342"/>
      <c r="G694" s="323"/>
      <c r="H694" s="342"/>
      <c r="I694" s="323"/>
      <c r="J694" s="342"/>
      <c r="K694" s="323"/>
      <c r="L694" s="342"/>
      <c r="M694" s="323"/>
      <c r="N694" s="342"/>
      <c r="O694" s="323"/>
      <c r="P694" s="342"/>
      <c r="Q694" s="323"/>
      <c r="R694" s="323"/>
      <c r="S694" s="323"/>
      <c r="T694" s="323"/>
      <c r="U694" s="323"/>
      <c r="V694" s="323"/>
      <c r="W694" s="323"/>
      <c r="X694" s="323"/>
      <c r="Y694" s="323"/>
      <c r="Z694" s="323"/>
      <c r="AA694" s="323"/>
      <c r="AB694" s="323"/>
    </row>
    <row r="695">
      <c r="A695" s="323"/>
      <c r="B695" s="323"/>
      <c r="C695" s="342"/>
      <c r="D695" s="342"/>
      <c r="E695" s="323"/>
      <c r="F695" s="342"/>
      <c r="G695" s="323"/>
      <c r="H695" s="342"/>
      <c r="I695" s="323"/>
      <c r="J695" s="342"/>
      <c r="K695" s="323"/>
      <c r="L695" s="342"/>
      <c r="M695" s="323"/>
      <c r="N695" s="342"/>
      <c r="O695" s="323"/>
      <c r="P695" s="342"/>
      <c r="Q695" s="323"/>
      <c r="R695" s="323"/>
      <c r="S695" s="323"/>
      <c r="T695" s="323"/>
      <c r="U695" s="323"/>
      <c r="V695" s="323"/>
      <c r="W695" s="323"/>
      <c r="X695" s="323"/>
      <c r="Y695" s="323"/>
      <c r="Z695" s="323"/>
      <c r="AA695" s="323"/>
      <c r="AB695" s="323"/>
    </row>
    <row r="696">
      <c r="A696" s="323"/>
      <c r="B696" s="323"/>
      <c r="C696" s="342"/>
      <c r="D696" s="342"/>
      <c r="E696" s="323"/>
      <c r="F696" s="342"/>
      <c r="G696" s="323"/>
      <c r="H696" s="342"/>
      <c r="I696" s="323"/>
      <c r="J696" s="342"/>
      <c r="K696" s="323"/>
      <c r="L696" s="342"/>
      <c r="M696" s="323"/>
      <c r="N696" s="342"/>
      <c r="O696" s="323"/>
      <c r="P696" s="342"/>
      <c r="Q696" s="323"/>
      <c r="R696" s="323"/>
      <c r="S696" s="323"/>
      <c r="T696" s="323"/>
      <c r="U696" s="323"/>
      <c r="V696" s="323"/>
      <c r="W696" s="323"/>
      <c r="X696" s="323"/>
      <c r="Y696" s="323"/>
      <c r="Z696" s="323"/>
      <c r="AA696" s="323"/>
      <c r="AB696" s="323"/>
    </row>
    <row r="697">
      <c r="A697" s="323"/>
      <c r="B697" s="323"/>
      <c r="C697" s="342"/>
      <c r="D697" s="342"/>
      <c r="E697" s="323"/>
      <c r="F697" s="342"/>
      <c r="G697" s="323"/>
      <c r="H697" s="342"/>
      <c r="I697" s="323"/>
      <c r="J697" s="342"/>
      <c r="K697" s="323"/>
      <c r="L697" s="342"/>
      <c r="M697" s="323"/>
      <c r="N697" s="342"/>
      <c r="O697" s="323"/>
      <c r="P697" s="342"/>
      <c r="Q697" s="323"/>
      <c r="R697" s="323"/>
      <c r="S697" s="323"/>
      <c r="T697" s="323"/>
      <c r="U697" s="323"/>
      <c r="V697" s="323"/>
      <c r="W697" s="323"/>
      <c r="X697" s="323"/>
      <c r="Y697" s="323"/>
      <c r="Z697" s="323"/>
      <c r="AA697" s="323"/>
      <c r="AB697" s="323"/>
    </row>
    <row r="698">
      <c r="A698" s="323"/>
      <c r="B698" s="323"/>
      <c r="C698" s="342"/>
      <c r="D698" s="342"/>
      <c r="E698" s="323"/>
      <c r="F698" s="342"/>
      <c r="G698" s="323"/>
      <c r="H698" s="342"/>
      <c r="I698" s="323"/>
      <c r="J698" s="342"/>
      <c r="K698" s="323"/>
      <c r="L698" s="342"/>
      <c r="M698" s="323"/>
      <c r="N698" s="342"/>
      <c r="O698" s="323"/>
      <c r="P698" s="342"/>
      <c r="Q698" s="323"/>
      <c r="R698" s="323"/>
      <c r="S698" s="323"/>
      <c r="T698" s="323"/>
      <c r="U698" s="323"/>
      <c r="V698" s="323"/>
      <c r="W698" s="323"/>
      <c r="X698" s="323"/>
      <c r="Y698" s="323"/>
      <c r="Z698" s="323"/>
      <c r="AA698" s="323"/>
      <c r="AB698" s="323"/>
    </row>
    <row r="699">
      <c r="A699" s="323"/>
      <c r="B699" s="323"/>
      <c r="C699" s="342"/>
      <c r="D699" s="342"/>
      <c r="E699" s="323"/>
      <c r="F699" s="342"/>
      <c r="G699" s="323"/>
      <c r="H699" s="342"/>
      <c r="I699" s="323"/>
      <c r="J699" s="342"/>
      <c r="K699" s="323"/>
      <c r="L699" s="342"/>
      <c r="M699" s="323"/>
      <c r="N699" s="342"/>
      <c r="O699" s="323"/>
      <c r="P699" s="342"/>
      <c r="Q699" s="323"/>
      <c r="R699" s="323"/>
      <c r="S699" s="323"/>
      <c r="T699" s="323"/>
      <c r="U699" s="323"/>
      <c r="V699" s="323"/>
      <c r="W699" s="323"/>
      <c r="X699" s="323"/>
      <c r="Y699" s="323"/>
      <c r="Z699" s="323"/>
      <c r="AA699" s="323"/>
      <c r="AB699" s="323"/>
    </row>
    <row r="700">
      <c r="A700" s="323"/>
      <c r="B700" s="323"/>
      <c r="C700" s="342"/>
      <c r="D700" s="342"/>
      <c r="E700" s="323"/>
      <c r="F700" s="342"/>
      <c r="G700" s="323"/>
      <c r="H700" s="342"/>
      <c r="I700" s="323"/>
      <c r="J700" s="342"/>
      <c r="K700" s="323"/>
      <c r="L700" s="342"/>
      <c r="M700" s="323"/>
      <c r="N700" s="342"/>
      <c r="O700" s="323"/>
      <c r="P700" s="342"/>
      <c r="Q700" s="323"/>
      <c r="R700" s="323"/>
      <c r="S700" s="323"/>
      <c r="T700" s="323"/>
      <c r="U700" s="323"/>
      <c r="V700" s="323"/>
      <c r="W700" s="323"/>
      <c r="X700" s="323"/>
      <c r="Y700" s="323"/>
      <c r="Z700" s="323"/>
      <c r="AA700" s="323"/>
      <c r="AB700" s="323"/>
    </row>
    <row r="701">
      <c r="A701" s="323"/>
      <c r="B701" s="323"/>
      <c r="C701" s="342"/>
      <c r="D701" s="342"/>
      <c r="E701" s="323"/>
      <c r="F701" s="342"/>
      <c r="G701" s="323"/>
      <c r="H701" s="342"/>
      <c r="I701" s="323"/>
      <c r="J701" s="342"/>
      <c r="K701" s="323"/>
      <c r="L701" s="342"/>
      <c r="M701" s="323"/>
      <c r="N701" s="342"/>
      <c r="O701" s="323"/>
      <c r="P701" s="342"/>
      <c r="Q701" s="323"/>
      <c r="R701" s="323"/>
      <c r="S701" s="323"/>
      <c r="T701" s="323"/>
      <c r="U701" s="323"/>
      <c r="V701" s="323"/>
      <c r="W701" s="323"/>
      <c r="X701" s="323"/>
      <c r="Y701" s="323"/>
      <c r="Z701" s="323"/>
      <c r="AA701" s="323"/>
      <c r="AB701" s="323"/>
    </row>
    <row r="702">
      <c r="A702" s="323"/>
      <c r="B702" s="323"/>
      <c r="C702" s="342"/>
      <c r="D702" s="342"/>
      <c r="E702" s="323"/>
      <c r="F702" s="342"/>
      <c r="G702" s="323"/>
      <c r="H702" s="342"/>
      <c r="I702" s="323"/>
      <c r="J702" s="342"/>
      <c r="K702" s="323"/>
      <c r="L702" s="342"/>
      <c r="M702" s="323"/>
      <c r="N702" s="342"/>
      <c r="O702" s="323"/>
      <c r="P702" s="342"/>
      <c r="Q702" s="323"/>
      <c r="R702" s="323"/>
      <c r="S702" s="323"/>
      <c r="T702" s="323"/>
      <c r="U702" s="323"/>
      <c r="V702" s="323"/>
      <c r="W702" s="323"/>
      <c r="X702" s="323"/>
      <c r="Y702" s="323"/>
      <c r="Z702" s="323"/>
      <c r="AA702" s="323"/>
      <c r="AB702" s="323"/>
    </row>
    <row r="703">
      <c r="A703" s="323"/>
      <c r="B703" s="323"/>
      <c r="C703" s="342"/>
      <c r="D703" s="342"/>
      <c r="E703" s="323"/>
      <c r="F703" s="342"/>
      <c r="G703" s="323"/>
      <c r="H703" s="342"/>
      <c r="I703" s="323"/>
      <c r="J703" s="342"/>
      <c r="K703" s="323"/>
      <c r="L703" s="342"/>
      <c r="M703" s="323"/>
      <c r="N703" s="342"/>
      <c r="O703" s="323"/>
      <c r="P703" s="342"/>
      <c r="Q703" s="323"/>
      <c r="R703" s="323"/>
      <c r="S703" s="323"/>
      <c r="T703" s="323"/>
      <c r="U703" s="323"/>
      <c r="V703" s="323"/>
      <c r="W703" s="323"/>
      <c r="X703" s="323"/>
      <c r="Y703" s="323"/>
      <c r="Z703" s="323"/>
      <c r="AA703" s="323"/>
      <c r="AB703" s="323"/>
    </row>
    <row r="704">
      <c r="A704" s="323"/>
      <c r="B704" s="323"/>
      <c r="C704" s="342"/>
      <c r="D704" s="342"/>
      <c r="E704" s="323"/>
      <c r="F704" s="342"/>
      <c r="G704" s="323"/>
      <c r="H704" s="342"/>
      <c r="I704" s="323"/>
      <c r="J704" s="342"/>
      <c r="K704" s="323"/>
      <c r="L704" s="342"/>
      <c r="M704" s="323"/>
      <c r="N704" s="342"/>
      <c r="O704" s="323"/>
      <c r="P704" s="342"/>
      <c r="Q704" s="323"/>
      <c r="R704" s="323"/>
      <c r="S704" s="323"/>
      <c r="T704" s="323"/>
      <c r="U704" s="323"/>
      <c r="V704" s="323"/>
      <c r="W704" s="323"/>
      <c r="X704" s="323"/>
      <c r="Y704" s="323"/>
      <c r="Z704" s="323"/>
      <c r="AA704" s="323"/>
      <c r="AB704" s="323"/>
    </row>
    <row r="705">
      <c r="A705" s="323"/>
      <c r="B705" s="323"/>
      <c r="C705" s="342"/>
      <c r="D705" s="342"/>
      <c r="E705" s="323"/>
      <c r="F705" s="342"/>
      <c r="G705" s="323"/>
      <c r="H705" s="342"/>
      <c r="I705" s="323"/>
      <c r="J705" s="342"/>
      <c r="K705" s="323"/>
      <c r="L705" s="342"/>
      <c r="M705" s="323"/>
      <c r="N705" s="342"/>
      <c r="O705" s="323"/>
      <c r="P705" s="342"/>
      <c r="Q705" s="323"/>
      <c r="R705" s="323"/>
      <c r="S705" s="323"/>
      <c r="T705" s="323"/>
      <c r="U705" s="323"/>
      <c r="V705" s="323"/>
      <c r="W705" s="323"/>
      <c r="X705" s="323"/>
      <c r="Y705" s="323"/>
      <c r="Z705" s="323"/>
      <c r="AA705" s="323"/>
      <c r="AB705" s="323"/>
    </row>
    <row r="706">
      <c r="A706" s="323"/>
      <c r="B706" s="323"/>
      <c r="C706" s="342"/>
      <c r="D706" s="342"/>
      <c r="E706" s="323"/>
      <c r="F706" s="342"/>
      <c r="G706" s="323"/>
      <c r="H706" s="342"/>
      <c r="I706" s="323"/>
      <c r="J706" s="342"/>
      <c r="K706" s="323"/>
      <c r="L706" s="342"/>
      <c r="M706" s="323"/>
      <c r="N706" s="342"/>
      <c r="O706" s="323"/>
      <c r="P706" s="342"/>
      <c r="Q706" s="323"/>
      <c r="R706" s="323"/>
      <c r="S706" s="323"/>
      <c r="T706" s="323"/>
      <c r="U706" s="323"/>
      <c r="V706" s="323"/>
      <c r="W706" s="323"/>
      <c r="X706" s="323"/>
      <c r="Y706" s="323"/>
      <c r="Z706" s="323"/>
      <c r="AA706" s="323"/>
      <c r="AB706" s="323"/>
    </row>
    <row r="707">
      <c r="A707" s="323"/>
      <c r="B707" s="323"/>
      <c r="C707" s="342"/>
      <c r="D707" s="342"/>
      <c r="E707" s="323"/>
      <c r="F707" s="342"/>
      <c r="G707" s="323"/>
      <c r="H707" s="342"/>
      <c r="I707" s="323"/>
      <c r="J707" s="342"/>
      <c r="K707" s="323"/>
      <c r="L707" s="342"/>
      <c r="M707" s="323"/>
      <c r="N707" s="342"/>
      <c r="O707" s="323"/>
      <c r="P707" s="342"/>
      <c r="Q707" s="323"/>
      <c r="R707" s="323"/>
      <c r="S707" s="323"/>
      <c r="T707" s="323"/>
      <c r="U707" s="323"/>
      <c r="V707" s="323"/>
      <c r="W707" s="323"/>
      <c r="X707" s="323"/>
      <c r="Y707" s="323"/>
      <c r="Z707" s="323"/>
      <c r="AA707" s="323"/>
      <c r="AB707" s="323"/>
    </row>
    <row r="708">
      <c r="A708" s="323"/>
      <c r="B708" s="323"/>
      <c r="C708" s="342"/>
      <c r="D708" s="342"/>
      <c r="E708" s="323"/>
      <c r="F708" s="342"/>
      <c r="G708" s="323"/>
      <c r="H708" s="342"/>
      <c r="I708" s="323"/>
      <c r="J708" s="342"/>
      <c r="K708" s="323"/>
      <c r="L708" s="342"/>
      <c r="M708" s="323"/>
      <c r="N708" s="342"/>
      <c r="O708" s="323"/>
      <c r="P708" s="342"/>
      <c r="Q708" s="323"/>
      <c r="R708" s="323"/>
      <c r="S708" s="323"/>
      <c r="T708" s="323"/>
      <c r="U708" s="323"/>
      <c r="V708" s="323"/>
      <c r="W708" s="323"/>
      <c r="X708" s="323"/>
      <c r="Y708" s="323"/>
      <c r="Z708" s="323"/>
      <c r="AA708" s="323"/>
      <c r="AB708" s="323"/>
    </row>
    <row r="709">
      <c r="A709" s="323"/>
      <c r="B709" s="323"/>
      <c r="C709" s="342"/>
      <c r="D709" s="342"/>
      <c r="E709" s="323"/>
      <c r="F709" s="342"/>
      <c r="G709" s="323"/>
      <c r="H709" s="342"/>
      <c r="I709" s="323"/>
      <c r="J709" s="342"/>
      <c r="K709" s="323"/>
      <c r="L709" s="342"/>
      <c r="M709" s="323"/>
      <c r="N709" s="342"/>
      <c r="O709" s="323"/>
      <c r="P709" s="342"/>
      <c r="Q709" s="323"/>
      <c r="R709" s="323"/>
      <c r="S709" s="323"/>
      <c r="T709" s="323"/>
      <c r="U709" s="323"/>
      <c r="V709" s="323"/>
      <c r="W709" s="323"/>
      <c r="X709" s="323"/>
      <c r="Y709" s="323"/>
      <c r="Z709" s="323"/>
      <c r="AA709" s="323"/>
      <c r="AB709" s="323"/>
    </row>
    <row r="710">
      <c r="A710" s="323"/>
      <c r="B710" s="323"/>
      <c r="C710" s="342"/>
      <c r="D710" s="342"/>
      <c r="E710" s="323"/>
      <c r="F710" s="342"/>
      <c r="G710" s="323"/>
      <c r="H710" s="342"/>
      <c r="I710" s="323"/>
      <c r="J710" s="342"/>
      <c r="K710" s="323"/>
      <c r="L710" s="342"/>
      <c r="M710" s="323"/>
      <c r="N710" s="342"/>
      <c r="O710" s="323"/>
      <c r="P710" s="342"/>
      <c r="Q710" s="323"/>
      <c r="R710" s="323"/>
      <c r="S710" s="323"/>
      <c r="T710" s="323"/>
      <c r="U710" s="323"/>
      <c r="V710" s="323"/>
      <c r="W710" s="323"/>
      <c r="X710" s="323"/>
      <c r="Y710" s="323"/>
      <c r="Z710" s="323"/>
      <c r="AA710" s="323"/>
      <c r="AB710" s="323"/>
    </row>
    <row r="711">
      <c r="A711" s="323"/>
      <c r="B711" s="323"/>
      <c r="C711" s="342"/>
      <c r="D711" s="342"/>
      <c r="E711" s="323"/>
      <c r="F711" s="342"/>
      <c r="G711" s="323"/>
      <c r="H711" s="342"/>
      <c r="I711" s="323"/>
      <c r="J711" s="342"/>
      <c r="K711" s="323"/>
      <c r="L711" s="342"/>
      <c r="M711" s="323"/>
      <c r="N711" s="342"/>
      <c r="O711" s="323"/>
      <c r="P711" s="342"/>
      <c r="Q711" s="323"/>
      <c r="R711" s="323"/>
      <c r="S711" s="323"/>
      <c r="T711" s="323"/>
      <c r="U711" s="323"/>
      <c r="V711" s="323"/>
      <c r="W711" s="323"/>
      <c r="X711" s="323"/>
      <c r="Y711" s="323"/>
      <c r="Z711" s="323"/>
      <c r="AA711" s="323"/>
      <c r="AB711" s="323"/>
    </row>
    <row r="712">
      <c r="A712" s="323"/>
      <c r="B712" s="323"/>
      <c r="C712" s="342"/>
      <c r="D712" s="342"/>
      <c r="E712" s="323"/>
      <c r="F712" s="342"/>
      <c r="G712" s="323"/>
      <c r="H712" s="342"/>
      <c r="I712" s="323"/>
      <c r="J712" s="342"/>
      <c r="K712" s="323"/>
      <c r="L712" s="342"/>
      <c r="M712" s="323"/>
      <c r="N712" s="342"/>
      <c r="O712" s="323"/>
      <c r="P712" s="342"/>
      <c r="Q712" s="323"/>
      <c r="R712" s="323"/>
      <c r="S712" s="323"/>
      <c r="T712" s="323"/>
      <c r="U712" s="323"/>
      <c r="V712" s="323"/>
      <c r="W712" s="323"/>
      <c r="X712" s="323"/>
      <c r="Y712" s="323"/>
      <c r="Z712" s="323"/>
      <c r="AA712" s="323"/>
      <c r="AB712" s="323"/>
    </row>
    <row r="713">
      <c r="A713" s="323"/>
      <c r="B713" s="323"/>
      <c r="C713" s="342"/>
      <c r="D713" s="342"/>
      <c r="E713" s="323"/>
      <c r="F713" s="342"/>
      <c r="G713" s="323"/>
      <c r="H713" s="342"/>
      <c r="I713" s="323"/>
      <c r="J713" s="342"/>
      <c r="K713" s="323"/>
      <c r="L713" s="342"/>
      <c r="M713" s="323"/>
      <c r="N713" s="342"/>
      <c r="O713" s="323"/>
      <c r="P713" s="342"/>
      <c r="Q713" s="323"/>
      <c r="R713" s="323"/>
      <c r="S713" s="323"/>
      <c r="T713" s="323"/>
      <c r="U713" s="323"/>
      <c r="V713" s="323"/>
      <c r="W713" s="323"/>
      <c r="X713" s="323"/>
      <c r="Y713" s="323"/>
      <c r="Z713" s="323"/>
      <c r="AA713" s="323"/>
      <c r="AB713" s="323"/>
    </row>
    <row r="714">
      <c r="A714" s="323"/>
      <c r="B714" s="323"/>
      <c r="C714" s="342"/>
      <c r="D714" s="342"/>
      <c r="E714" s="323"/>
      <c r="F714" s="342"/>
      <c r="G714" s="323"/>
      <c r="H714" s="342"/>
      <c r="I714" s="323"/>
      <c r="J714" s="342"/>
      <c r="K714" s="323"/>
      <c r="L714" s="342"/>
      <c r="M714" s="323"/>
      <c r="N714" s="342"/>
      <c r="O714" s="323"/>
      <c r="P714" s="342"/>
      <c r="Q714" s="323"/>
      <c r="R714" s="323"/>
      <c r="S714" s="323"/>
      <c r="T714" s="323"/>
      <c r="U714" s="323"/>
      <c r="V714" s="323"/>
      <c r="W714" s="323"/>
      <c r="X714" s="323"/>
      <c r="Y714" s="323"/>
      <c r="Z714" s="323"/>
      <c r="AA714" s="323"/>
      <c r="AB714" s="323"/>
    </row>
    <row r="715">
      <c r="A715" s="323"/>
      <c r="B715" s="323"/>
      <c r="C715" s="342"/>
      <c r="D715" s="342"/>
      <c r="E715" s="323"/>
      <c r="F715" s="342"/>
      <c r="G715" s="323"/>
      <c r="H715" s="342"/>
      <c r="I715" s="323"/>
      <c r="J715" s="342"/>
      <c r="K715" s="323"/>
      <c r="L715" s="342"/>
      <c r="M715" s="323"/>
      <c r="N715" s="342"/>
      <c r="O715" s="323"/>
      <c r="P715" s="342"/>
      <c r="Q715" s="323"/>
      <c r="R715" s="323"/>
      <c r="S715" s="323"/>
      <c r="T715" s="323"/>
      <c r="U715" s="323"/>
      <c r="V715" s="323"/>
      <c r="W715" s="323"/>
      <c r="X715" s="323"/>
      <c r="Y715" s="323"/>
      <c r="Z715" s="323"/>
      <c r="AA715" s="323"/>
      <c r="AB715" s="323"/>
    </row>
    <row r="716">
      <c r="A716" s="323"/>
      <c r="B716" s="323"/>
      <c r="C716" s="342"/>
      <c r="D716" s="342"/>
      <c r="E716" s="323"/>
      <c r="F716" s="342"/>
      <c r="G716" s="323"/>
      <c r="H716" s="342"/>
      <c r="I716" s="323"/>
      <c r="J716" s="342"/>
      <c r="K716" s="323"/>
      <c r="L716" s="342"/>
      <c r="M716" s="323"/>
      <c r="N716" s="342"/>
      <c r="O716" s="323"/>
      <c r="P716" s="342"/>
      <c r="Q716" s="323"/>
      <c r="R716" s="323"/>
      <c r="S716" s="323"/>
      <c r="T716" s="323"/>
      <c r="U716" s="323"/>
      <c r="V716" s="323"/>
      <c r="W716" s="323"/>
      <c r="X716" s="323"/>
      <c r="Y716" s="323"/>
      <c r="Z716" s="323"/>
      <c r="AA716" s="323"/>
      <c r="AB716" s="323"/>
    </row>
    <row r="717">
      <c r="A717" s="323"/>
      <c r="B717" s="323"/>
      <c r="C717" s="342"/>
      <c r="D717" s="342"/>
      <c r="E717" s="323"/>
      <c r="F717" s="342"/>
      <c r="G717" s="323"/>
      <c r="H717" s="342"/>
      <c r="I717" s="323"/>
      <c r="J717" s="342"/>
      <c r="K717" s="323"/>
      <c r="L717" s="342"/>
      <c r="M717" s="323"/>
      <c r="N717" s="342"/>
      <c r="O717" s="323"/>
      <c r="P717" s="342"/>
      <c r="Q717" s="323"/>
      <c r="R717" s="323"/>
      <c r="S717" s="323"/>
      <c r="T717" s="323"/>
      <c r="U717" s="323"/>
      <c r="V717" s="323"/>
      <c r="W717" s="323"/>
      <c r="X717" s="323"/>
      <c r="Y717" s="323"/>
      <c r="Z717" s="323"/>
      <c r="AA717" s="323"/>
      <c r="AB717" s="323"/>
    </row>
    <row r="718">
      <c r="A718" s="323"/>
      <c r="B718" s="323"/>
      <c r="C718" s="342"/>
      <c r="D718" s="342"/>
      <c r="E718" s="323"/>
      <c r="F718" s="342"/>
      <c r="G718" s="323"/>
      <c r="H718" s="342"/>
      <c r="I718" s="323"/>
      <c r="J718" s="342"/>
      <c r="K718" s="323"/>
      <c r="L718" s="342"/>
      <c r="M718" s="323"/>
      <c r="N718" s="342"/>
      <c r="O718" s="323"/>
      <c r="P718" s="342"/>
      <c r="Q718" s="323"/>
      <c r="R718" s="323"/>
      <c r="S718" s="323"/>
      <c r="T718" s="323"/>
      <c r="U718" s="323"/>
      <c r="V718" s="323"/>
      <c r="W718" s="323"/>
      <c r="X718" s="323"/>
      <c r="Y718" s="323"/>
      <c r="Z718" s="323"/>
      <c r="AA718" s="323"/>
      <c r="AB718" s="323"/>
    </row>
    <row r="719">
      <c r="A719" s="323"/>
      <c r="B719" s="323"/>
      <c r="C719" s="342"/>
      <c r="D719" s="342"/>
      <c r="E719" s="323"/>
      <c r="F719" s="342"/>
      <c r="G719" s="323"/>
      <c r="H719" s="342"/>
      <c r="I719" s="323"/>
      <c r="J719" s="342"/>
      <c r="K719" s="323"/>
      <c r="L719" s="342"/>
      <c r="M719" s="323"/>
      <c r="N719" s="342"/>
      <c r="O719" s="323"/>
      <c r="P719" s="342"/>
      <c r="Q719" s="323"/>
      <c r="R719" s="323"/>
      <c r="S719" s="323"/>
      <c r="T719" s="323"/>
      <c r="U719" s="323"/>
      <c r="V719" s="323"/>
      <c r="W719" s="323"/>
      <c r="X719" s="323"/>
      <c r="Y719" s="323"/>
      <c r="Z719" s="323"/>
      <c r="AA719" s="323"/>
      <c r="AB719" s="323"/>
    </row>
    <row r="720">
      <c r="A720" s="323"/>
      <c r="B720" s="323"/>
      <c r="C720" s="342"/>
      <c r="D720" s="342"/>
      <c r="E720" s="323"/>
      <c r="F720" s="342"/>
      <c r="G720" s="323"/>
      <c r="H720" s="342"/>
      <c r="I720" s="323"/>
      <c r="J720" s="342"/>
      <c r="K720" s="323"/>
      <c r="L720" s="342"/>
      <c r="M720" s="323"/>
      <c r="N720" s="342"/>
      <c r="O720" s="323"/>
      <c r="P720" s="342"/>
      <c r="Q720" s="323"/>
      <c r="R720" s="323"/>
      <c r="S720" s="323"/>
      <c r="T720" s="323"/>
      <c r="U720" s="323"/>
      <c r="V720" s="323"/>
      <c r="W720" s="323"/>
      <c r="X720" s="323"/>
      <c r="Y720" s="323"/>
      <c r="Z720" s="323"/>
      <c r="AA720" s="323"/>
      <c r="AB720" s="323"/>
    </row>
    <row r="721">
      <c r="A721" s="323"/>
      <c r="B721" s="323"/>
      <c r="C721" s="342"/>
      <c r="D721" s="342"/>
      <c r="E721" s="323"/>
      <c r="F721" s="342"/>
      <c r="G721" s="323"/>
      <c r="H721" s="342"/>
      <c r="I721" s="323"/>
      <c r="J721" s="342"/>
      <c r="K721" s="323"/>
      <c r="L721" s="342"/>
      <c r="M721" s="323"/>
      <c r="N721" s="342"/>
      <c r="O721" s="323"/>
      <c r="P721" s="342"/>
      <c r="Q721" s="323"/>
      <c r="R721" s="323"/>
      <c r="S721" s="323"/>
      <c r="T721" s="323"/>
      <c r="U721" s="323"/>
      <c r="V721" s="323"/>
      <c r="W721" s="323"/>
      <c r="X721" s="323"/>
      <c r="Y721" s="323"/>
      <c r="Z721" s="323"/>
      <c r="AA721" s="323"/>
      <c r="AB721" s="323"/>
    </row>
    <row r="722">
      <c r="A722" s="323"/>
      <c r="B722" s="323"/>
      <c r="C722" s="342"/>
      <c r="D722" s="342"/>
      <c r="E722" s="323"/>
      <c r="F722" s="342"/>
      <c r="G722" s="323"/>
      <c r="H722" s="342"/>
      <c r="I722" s="323"/>
      <c r="J722" s="342"/>
      <c r="K722" s="323"/>
      <c r="L722" s="342"/>
      <c r="M722" s="323"/>
      <c r="N722" s="342"/>
      <c r="O722" s="323"/>
      <c r="P722" s="342"/>
      <c r="Q722" s="323"/>
      <c r="R722" s="323"/>
      <c r="S722" s="323"/>
      <c r="T722" s="323"/>
      <c r="U722" s="323"/>
      <c r="V722" s="323"/>
      <c r="W722" s="323"/>
      <c r="X722" s="323"/>
      <c r="Y722" s="323"/>
      <c r="Z722" s="323"/>
      <c r="AA722" s="323"/>
      <c r="AB722" s="323"/>
    </row>
    <row r="723">
      <c r="A723" s="323"/>
      <c r="B723" s="323"/>
      <c r="C723" s="342"/>
      <c r="D723" s="342"/>
      <c r="E723" s="323"/>
      <c r="F723" s="342"/>
      <c r="G723" s="323"/>
      <c r="H723" s="342"/>
      <c r="I723" s="323"/>
      <c r="J723" s="342"/>
      <c r="K723" s="323"/>
      <c r="L723" s="342"/>
      <c r="M723" s="323"/>
      <c r="N723" s="342"/>
      <c r="O723" s="323"/>
      <c r="P723" s="342"/>
      <c r="Q723" s="323"/>
      <c r="R723" s="323"/>
      <c r="S723" s="323"/>
      <c r="T723" s="323"/>
      <c r="U723" s="323"/>
      <c r="V723" s="323"/>
      <c r="W723" s="323"/>
      <c r="X723" s="323"/>
      <c r="Y723" s="323"/>
      <c r="Z723" s="323"/>
      <c r="AA723" s="323"/>
      <c r="AB723" s="323"/>
    </row>
    <row r="724">
      <c r="A724" s="323"/>
      <c r="B724" s="323"/>
      <c r="C724" s="342"/>
      <c r="D724" s="342"/>
      <c r="E724" s="323"/>
      <c r="F724" s="342"/>
      <c r="G724" s="323"/>
      <c r="H724" s="342"/>
      <c r="I724" s="323"/>
      <c r="J724" s="342"/>
      <c r="K724" s="323"/>
      <c r="L724" s="342"/>
      <c r="M724" s="323"/>
      <c r="N724" s="342"/>
      <c r="O724" s="323"/>
      <c r="P724" s="342"/>
      <c r="Q724" s="323"/>
      <c r="R724" s="323"/>
      <c r="S724" s="323"/>
      <c r="T724" s="323"/>
      <c r="U724" s="323"/>
      <c r="V724" s="323"/>
      <c r="W724" s="323"/>
      <c r="X724" s="323"/>
      <c r="Y724" s="323"/>
      <c r="Z724" s="323"/>
      <c r="AA724" s="323"/>
      <c r="AB724" s="323"/>
    </row>
    <row r="725">
      <c r="A725" s="323"/>
      <c r="B725" s="323"/>
      <c r="C725" s="342"/>
      <c r="D725" s="342"/>
      <c r="E725" s="323"/>
      <c r="F725" s="342"/>
      <c r="G725" s="323"/>
      <c r="H725" s="342"/>
      <c r="I725" s="323"/>
      <c r="J725" s="342"/>
      <c r="K725" s="323"/>
      <c r="L725" s="342"/>
      <c r="M725" s="323"/>
      <c r="N725" s="342"/>
      <c r="O725" s="323"/>
      <c r="P725" s="342"/>
      <c r="Q725" s="323"/>
      <c r="R725" s="323"/>
      <c r="S725" s="323"/>
      <c r="T725" s="323"/>
      <c r="U725" s="323"/>
      <c r="V725" s="323"/>
      <c r="W725" s="323"/>
      <c r="X725" s="323"/>
      <c r="Y725" s="323"/>
      <c r="Z725" s="323"/>
      <c r="AA725" s="323"/>
      <c r="AB725" s="323"/>
    </row>
    <row r="726">
      <c r="A726" s="323"/>
      <c r="B726" s="323"/>
      <c r="C726" s="342"/>
      <c r="D726" s="342"/>
      <c r="E726" s="323"/>
      <c r="F726" s="342"/>
      <c r="G726" s="323"/>
      <c r="H726" s="342"/>
      <c r="I726" s="323"/>
      <c r="J726" s="342"/>
      <c r="K726" s="323"/>
      <c r="L726" s="342"/>
      <c r="M726" s="323"/>
      <c r="N726" s="342"/>
      <c r="O726" s="323"/>
      <c r="P726" s="342"/>
      <c r="Q726" s="323"/>
      <c r="R726" s="323"/>
      <c r="S726" s="323"/>
      <c r="T726" s="323"/>
      <c r="U726" s="323"/>
      <c r="V726" s="323"/>
      <c r="W726" s="323"/>
      <c r="X726" s="323"/>
      <c r="Y726" s="323"/>
      <c r="Z726" s="323"/>
      <c r="AA726" s="323"/>
      <c r="AB726" s="323"/>
    </row>
    <row r="727">
      <c r="A727" s="323"/>
      <c r="B727" s="323"/>
      <c r="C727" s="342"/>
      <c r="D727" s="342"/>
      <c r="E727" s="323"/>
      <c r="F727" s="342"/>
      <c r="G727" s="323"/>
      <c r="H727" s="342"/>
      <c r="I727" s="323"/>
      <c r="J727" s="342"/>
      <c r="K727" s="323"/>
      <c r="L727" s="342"/>
      <c r="M727" s="323"/>
      <c r="N727" s="342"/>
      <c r="O727" s="323"/>
      <c r="P727" s="342"/>
      <c r="Q727" s="323"/>
      <c r="R727" s="323"/>
      <c r="S727" s="323"/>
      <c r="T727" s="323"/>
      <c r="U727" s="323"/>
      <c r="V727" s="323"/>
      <c r="W727" s="323"/>
      <c r="X727" s="323"/>
      <c r="Y727" s="323"/>
      <c r="Z727" s="323"/>
      <c r="AA727" s="323"/>
      <c r="AB727" s="323"/>
    </row>
    <row r="728">
      <c r="A728" s="323"/>
      <c r="B728" s="323"/>
      <c r="C728" s="342"/>
      <c r="D728" s="342"/>
      <c r="E728" s="323"/>
      <c r="F728" s="342"/>
      <c r="G728" s="323"/>
      <c r="H728" s="342"/>
      <c r="I728" s="323"/>
      <c r="J728" s="342"/>
      <c r="K728" s="323"/>
      <c r="L728" s="342"/>
      <c r="M728" s="323"/>
      <c r="N728" s="342"/>
      <c r="O728" s="323"/>
      <c r="P728" s="342"/>
      <c r="Q728" s="323"/>
      <c r="R728" s="323"/>
      <c r="S728" s="323"/>
      <c r="T728" s="323"/>
      <c r="U728" s="323"/>
      <c r="V728" s="323"/>
      <c r="W728" s="323"/>
      <c r="X728" s="323"/>
      <c r="Y728" s="323"/>
      <c r="Z728" s="323"/>
      <c r="AA728" s="323"/>
      <c r="AB728" s="323"/>
    </row>
    <row r="729">
      <c r="A729" s="323"/>
      <c r="B729" s="323"/>
      <c r="C729" s="342"/>
      <c r="D729" s="342"/>
      <c r="E729" s="323"/>
      <c r="F729" s="342"/>
      <c r="G729" s="323"/>
      <c r="H729" s="342"/>
      <c r="I729" s="323"/>
      <c r="J729" s="342"/>
      <c r="K729" s="323"/>
      <c r="L729" s="342"/>
      <c r="M729" s="323"/>
      <c r="N729" s="342"/>
      <c r="O729" s="323"/>
      <c r="P729" s="342"/>
      <c r="Q729" s="323"/>
      <c r="R729" s="323"/>
      <c r="S729" s="323"/>
      <c r="T729" s="323"/>
      <c r="U729" s="323"/>
      <c r="V729" s="323"/>
      <c r="W729" s="323"/>
      <c r="X729" s="323"/>
      <c r="Y729" s="323"/>
      <c r="Z729" s="323"/>
      <c r="AA729" s="323"/>
      <c r="AB729" s="323"/>
    </row>
    <row r="730">
      <c r="A730" s="323"/>
      <c r="B730" s="323"/>
      <c r="C730" s="342"/>
      <c r="D730" s="342"/>
      <c r="E730" s="323"/>
      <c r="F730" s="342"/>
      <c r="G730" s="323"/>
      <c r="H730" s="342"/>
      <c r="I730" s="323"/>
      <c r="J730" s="342"/>
      <c r="K730" s="323"/>
      <c r="L730" s="342"/>
      <c r="M730" s="323"/>
      <c r="N730" s="342"/>
      <c r="O730" s="323"/>
      <c r="P730" s="342"/>
      <c r="Q730" s="323"/>
      <c r="R730" s="323"/>
      <c r="S730" s="323"/>
      <c r="T730" s="323"/>
      <c r="U730" s="323"/>
      <c r="V730" s="323"/>
      <c r="W730" s="323"/>
      <c r="X730" s="323"/>
      <c r="Y730" s="323"/>
      <c r="Z730" s="323"/>
      <c r="AA730" s="323"/>
      <c r="AB730" s="323"/>
    </row>
    <row r="731">
      <c r="A731" s="323"/>
      <c r="B731" s="323"/>
      <c r="C731" s="342"/>
      <c r="D731" s="342"/>
      <c r="E731" s="323"/>
      <c r="F731" s="342"/>
      <c r="G731" s="323"/>
      <c r="H731" s="342"/>
      <c r="I731" s="323"/>
      <c r="J731" s="342"/>
      <c r="K731" s="323"/>
      <c r="L731" s="342"/>
      <c r="M731" s="323"/>
      <c r="N731" s="342"/>
      <c r="O731" s="323"/>
      <c r="P731" s="342"/>
      <c r="Q731" s="323"/>
      <c r="R731" s="323"/>
      <c r="S731" s="323"/>
      <c r="T731" s="323"/>
      <c r="U731" s="323"/>
      <c r="V731" s="323"/>
      <c r="W731" s="323"/>
      <c r="X731" s="323"/>
      <c r="Y731" s="323"/>
      <c r="Z731" s="323"/>
      <c r="AA731" s="323"/>
      <c r="AB731" s="323"/>
    </row>
    <row r="732">
      <c r="A732" s="323"/>
      <c r="B732" s="323"/>
      <c r="C732" s="342"/>
      <c r="D732" s="342"/>
      <c r="E732" s="323"/>
      <c r="F732" s="342"/>
      <c r="G732" s="323"/>
      <c r="H732" s="342"/>
      <c r="I732" s="323"/>
      <c r="J732" s="342"/>
      <c r="K732" s="323"/>
      <c r="L732" s="342"/>
      <c r="M732" s="323"/>
      <c r="N732" s="342"/>
      <c r="O732" s="323"/>
      <c r="P732" s="342"/>
      <c r="Q732" s="323"/>
      <c r="R732" s="323"/>
      <c r="S732" s="323"/>
      <c r="T732" s="323"/>
      <c r="U732" s="323"/>
      <c r="V732" s="323"/>
      <c r="W732" s="323"/>
      <c r="X732" s="323"/>
      <c r="Y732" s="323"/>
      <c r="Z732" s="323"/>
      <c r="AA732" s="323"/>
      <c r="AB732" s="323"/>
    </row>
    <row r="733">
      <c r="A733" s="323"/>
      <c r="B733" s="323"/>
      <c r="C733" s="342"/>
      <c r="D733" s="342"/>
      <c r="E733" s="323"/>
      <c r="F733" s="342"/>
      <c r="G733" s="323"/>
      <c r="H733" s="342"/>
      <c r="I733" s="323"/>
      <c r="J733" s="342"/>
      <c r="K733" s="323"/>
      <c r="L733" s="342"/>
      <c r="M733" s="323"/>
      <c r="N733" s="342"/>
      <c r="O733" s="323"/>
      <c r="P733" s="342"/>
      <c r="Q733" s="323"/>
      <c r="R733" s="323"/>
      <c r="S733" s="323"/>
      <c r="T733" s="323"/>
      <c r="U733" s="323"/>
      <c r="V733" s="323"/>
      <c r="W733" s="323"/>
      <c r="X733" s="323"/>
      <c r="Y733" s="323"/>
      <c r="Z733" s="323"/>
      <c r="AA733" s="323"/>
      <c r="AB733" s="323"/>
    </row>
    <row r="734">
      <c r="A734" s="323"/>
      <c r="B734" s="323"/>
      <c r="C734" s="342"/>
      <c r="D734" s="342"/>
      <c r="E734" s="323"/>
      <c r="F734" s="342"/>
      <c r="G734" s="323"/>
      <c r="H734" s="342"/>
      <c r="I734" s="323"/>
      <c r="J734" s="342"/>
      <c r="K734" s="323"/>
      <c r="L734" s="342"/>
      <c r="M734" s="323"/>
      <c r="N734" s="342"/>
      <c r="O734" s="323"/>
      <c r="P734" s="342"/>
      <c r="Q734" s="323"/>
      <c r="R734" s="323"/>
      <c r="S734" s="323"/>
      <c r="T734" s="323"/>
      <c r="U734" s="323"/>
      <c r="V734" s="323"/>
      <c r="W734" s="323"/>
      <c r="X734" s="323"/>
      <c r="Y734" s="323"/>
      <c r="Z734" s="323"/>
      <c r="AA734" s="323"/>
      <c r="AB734" s="323"/>
    </row>
    <row r="735">
      <c r="A735" s="323"/>
      <c r="B735" s="323"/>
      <c r="C735" s="342"/>
      <c r="D735" s="342"/>
      <c r="E735" s="323"/>
      <c r="F735" s="342"/>
      <c r="G735" s="323"/>
      <c r="H735" s="342"/>
      <c r="I735" s="323"/>
      <c r="J735" s="342"/>
      <c r="K735" s="323"/>
      <c r="L735" s="342"/>
      <c r="M735" s="323"/>
      <c r="N735" s="342"/>
      <c r="O735" s="323"/>
      <c r="P735" s="342"/>
      <c r="Q735" s="323"/>
      <c r="R735" s="323"/>
      <c r="S735" s="323"/>
      <c r="T735" s="323"/>
      <c r="U735" s="323"/>
      <c r="V735" s="323"/>
      <c r="W735" s="323"/>
      <c r="X735" s="323"/>
      <c r="Y735" s="323"/>
      <c r="Z735" s="323"/>
      <c r="AA735" s="323"/>
      <c r="AB735" s="323"/>
    </row>
    <row r="736">
      <c r="A736" s="323"/>
      <c r="B736" s="323"/>
      <c r="C736" s="342"/>
      <c r="D736" s="342"/>
      <c r="E736" s="323"/>
      <c r="F736" s="342"/>
      <c r="G736" s="323"/>
      <c r="H736" s="342"/>
      <c r="I736" s="323"/>
      <c r="J736" s="342"/>
      <c r="K736" s="323"/>
      <c r="L736" s="342"/>
      <c r="M736" s="323"/>
      <c r="N736" s="342"/>
      <c r="O736" s="323"/>
      <c r="P736" s="342"/>
      <c r="Q736" s="323"/>
      <c r="R736" s="323"/>
      <c r="S736" s="323"/>
      <c r="T736" s="323"/>
      <c r="U736" s="323"/>
      <c r="V736" s="323"/>
      <c r="W736" s="323"/>
      <c r="X736" s="323"/>
      <c r="Y736" s="323"/>
      <c r="Z736" s="323"/>
      <c r="AA736" s="323"/>
      <c r="AB736" s="323"/>
    </row>
    <row r="737">
      <c r="A737" s="323"/>
      <c r="B737" s="323"/>
      <c r="C737" s="342"/>
      <c r="D737" s="342"/>
      <c r="E737" s="323"/>
      <c r="F737" s="342"/>
      <c r="G737" s="323"/>
      <c r="H737" s="342"/>
      <c r="I737" s="323"/>
      <c r="J737" s="342"/>
      <c r="K737" s="323"/>
      <c r="L737" s="342"/>
      <c r="M737" s="323"/>
      <c r="N737" s="342"/>
      <c r="O737" s="323"/>
      <c r="P737" s="342"/>
      <c r="Q737" s="323"/>
      <c r="R737" s="323"/>
      <c r="S737" s="323"/>
      <c r="T737" s="323"/>
      <c r="U737" s="323"/>
      <c r="V737" s="323"/>
      <c r="W737" s="323"/>
      <c r="X737" s="323"/>
      <c r="Y737" s="323"/>
      <c r="Z737" s="323"/>
      <c r="AA737" s="323"/>
      <c r="AB737" s="323"/>
    </row>
    <row r="738">
      <c r="A738" s="323"/>
      <c r="B738" s="323"/>
      <c r="C738" s="342"/>
      <c r="D738" s="342"/>
      <c r="E738" s="323"/>
      <c r="F738" s="342"/>
      <c r="G738" s="323"/>
      <c r="H738" s="342"/>
      <c r="I738" s="323"/>
      <c r="J738" s="342"/>
      <c r="K738" s="323"/>
      <c r="L738" s="342"/>
      <c r="M738" s="323"/>
      <c r="N738" s="342"/>
      <c r="O738" s="323"/>
      <c r="P738" s="342"/>
      <c r="Q738" s="323"/>
      <c r="R738" s="323"/>
      <c r="S738" s="323"/>
      <c r="T738" s="323"/>
      <c r="U738" s="323"/>
      <c r="V738" s="323"/>
      <c r="W738" s="323"/>
      <c r="X738" s="323"/>
      <c r="Y738" s="323"/>
      <c r="Z738" s="323"/>
      <c r="AA738" s="323"/>
      <c r="AB738" s="323"/>
    </row>
    <row r="739">
      <c r="A739" s="323"/>
      <c r="B739" s="323"/>
      <c r="C739" s="342"/>
      <c r="D739" s="342"/>
      <c r="E739" s="323"/>
      <c r="F739" s="342"/>
      <c r="G739" s="323"/>
      <c r="H739" s="342"/>
      <c r="I739" s="323"/>
      <c r="J739" s="342"/>
      <c r="K739" s="323"/>
      <c r="L739" s="342"/>
      <c r="M739" s="323"/>
      <c r="N739" s="342"/>
      <c r="O739" s="323"/>
      <c r="P739" s="342"/>
      <c r="Q739" s="323"/>
      <c r="R739" s="323"/>
      <c r="S739" s="323"/>
      <c r="T739" s="323"/>
      <c r="U739" s="323"/>
      <c r="V739" s="323"/>
      <c r="W739" s="323"/>
      <c r="X739" s="323"/>
      <c r="Y739" s="323"/>
      <c r="Z739" s="323"/>
      <c r="AA739" s="323"/>
      <c r="AB739" s="323"/>
    </row>
    <row r="740">
      <c r="A740" s="323"/>
      <c r="B740" s="323"/>
      <c r="C740" s="342"/>
      <c r="D740" s="342"/>
      <c r="E740" s="323"/>
      <c r="F740" s="342"/>
      <c r="G740" s="323"/>
      <c r="H740" s="342"/>
      <c r="I740" s="323"/>
      <c r="J740" s="342"/>
      <c r="K740" s="323"/>
      <c r="L740" s="342"/>
      <c r="M740" s="323"/>
      <c r="N740" s="342"/>
      <c r="O740" s="323"/>
      <c r="P740" s="342"/>
      <c r="Q740" s="323"/>
      <c r="R740" s="323"/>
      <c r="S740" s="323"/>
      <c r="T740" s="323"/>
      <c r="U740" s="323"/>
      <c r="V740" s="323"/>
      <c r="W740" s="323"/>
      <c r="X740" s="323"/>
      <c r="Y740" s="323"/>
      <c r="Z740" s="323"/>
      <c r="AA740" s="323"/>
      <c r="AB740" s="323"/>
    </row>
    <row r="741">
      <c r="A741" s="323"/>
      <c r="B741" s="323"/>
      <c r="C741" s="342"/>
      <c r="D741" s="342"/>
      <c r="E741" s="323"/>
      <c r="F741" s="342"/>
      <c r="G741" s="323"/>
      <c r="H741" s="342"/>
      <c r="I741" s="323"/>
      <c r="J741" s="342"/>
      <c r="K741" s="323"/>
      <c r="L741" s="342"/>
      <c r="M741" s="323"/>
      <c r="N741" s="342"/>
      <c r="O741" s="323"/>
      <c r="P741" s="342"/>
      <c r="Q741" s="323"/>
      <c r="R741" s="323"/>
      <c r="S741" s="323"/>
      <c r="T741" s="323"/>
      <c r="U741" s="323"/>
      <c r="V741" s="323"/>
      <c r="W741" s="323"/>
      <c r="X741" s="323"/>
      <c r="Y741" s="323"/>
      <c r="Z741" s="323"/>
      <c r="AA741" s="323"/>
      <c r="AB741" s="323"/>
    </row>
    <row r="742">
      <c r="A742" s="323"/>
      <c r="B742" s="323"/>
      <c r="C742" s="342"/>
      <c r="D742" s="342"/>
      <c r="E742" s="323"/>
      <c r="F742" s="342"/>
      <c r="G742" s="323"/>
      <c r="H742" s="342"/>
      <c r="I742" s="323"/>
      <c r="J742" s="342"/>
      <c r="K742" s="323"/>
      <c r="L742" s="342"/>
      <c r="M742" s="323"/>
      <c r="N742" s="342"/>
      <c r="O742" s="323"/>
      <c r="P742" s="342"/>
      <c r="Q742" s="323"/>
      <c r="R742" s="323"/>
      <c r="S742" s="323"/>
      <c r="T742" s="323"/>
      <c r="U742" s="323"/>
      <c r="V742" s="323"/>
      <c r="W742" s="323"/>
      <c r="X742" s="323"/>
      <c r="Y742" s="323"/>
      <c r="Z742" s="323"/>
      <c r="AA742" s="323"/>
      <c r="AB742" s="323"/>
    </row>
    <row r="743">
      <c r="A743" s="323"/>
      <c r="B743" s="323"/>
      <c r="C743" s="342"/>
      <c r="D743" s="342"/>
      <c r="E743" s="323"/>
      <c r="F743" s="342"/>
      <c r="G743" s="323"/>
      <c r="H743" s="342"/>
      <c r="I743" s="323"/>
      <c r="J743" s="342"/>
      <c r="K743" s="323"/>
      <c r="L743" s="342"/>
      <c r="M743" s="323"/>
      <c r="N743" s="342"/>
      <c r="O743" s="323"/>
      <c r="P743" s="342"/>
      <c r="Q743" s="323"/>
      <c r="R743" s="323"/>
      <c r="S743" s="323"/>
      <c r="T743" s="323"/>
      <c r="U743" s="323"/>
      <c r="V743" s="323"/>
      <c r="W743" s="323"/>
      <c r="X743" s="323"/>
      <c r="Y743" s="323"/>
      <c r="Z743" s="323"/>
      <c r="AA743" s="323"/>
      <c r="AB743" s="323"/>
    </row>
    <row r="744">
      <c r="A744" s="323"/>
      <c r="B744" s="323"/>
      <c r="C744" s="342"/>
      <c r="D744" s="342"/>
      <c r="E744" s="323"/>
      <c r="F744" s="342"/>
      <c r="G744" s="323"/>
      <c r="H744" s="342"/>
      <c r="I744" s="323"/>
      <c r="J744" s="342"/>
      <c r="K744" s="323"/>
      <c r="L744" s="342"/>
      <c r="M744" s="323"/>
      <c r="N744" s="342"/>
      <c r="O744" s="323"/>
      <c r="P744" s="342"/>
      <c r="Q744" s="323"/>
      <c r="R744" s="323"/>
      <c r="S744" s="323"/>
      <c r="T744" s="323"/>
      <c r="U744" s="323"/>
      <c r="V744" s="323"/>
      <c r="W744" s="323"/>
      <c r="X744" s="323"/>
      <c r="Y744" s="323"/>
      <c r="Z744" s="323"/>
      <c r="AA744" s="323"/>
      <c r="AB744" s="323"/>
    </row>
    <row r="745">
      <c r="A745" s="323"/>
      <c r="B745" s="323"/>
      <c r="C745" s="342"/>
      <c r="D745" s="342"/>
      <c r="E745" s="323"/>
      <c r="F745" s="342"/>
      <c r="G745" s="323"/>
      <c r="H745" s="342"/>
      <c r="I745" s="323"/>
      <c r="J745" s="342"/>
      <c r="K745" s="323"/>
      <c r="L745" s="342"/>
      <c r="M745" s="323"/>
      <c r="N745" s="342"/>
      <c r="O745" s="323"/>
      <c r="P745" s="342"/>
      <c r="Q745" s="323"/>
      <c r="R745" s="323"/>
      <c r="S745" s="323"/>
      <c r="T745" s="323"/>
      <c r="U745" s="323"/>
      <c r="V745" s="323"/>
      <c r="W745" s="323"/>
      <c r="X745" s="323"/>
      <c r="Y745" s="323"/>
      <c r="Z745" s="323"/>
      <c r="AA745" s="323"/>
      <c r="AB745" s="323"/>
    </row>
    <row r="746">
      <c r="A746" s="323"/>
      <c r="B746" s="323"/>
      <c r="C746" s="342"/>
      <c r="D746" s="342"/>
      <c r="E746" s="323"/>
      <c r="F746" s="342"/>
      <c r="G746" s="323"/>
      <c r="H746" s="342"/>
      <c r="I746" s="323"/>
      <c r="J746" s="342"/>
      <c r="K746" s="323"/>
      <c r="L746" s="342"/>
      <c r="M746" s="323"/>
      <c r="N746" s="342"/>
      <c r="O746" s="323"/>
      <c r="P746" s="342"/>
      <c r="Q746" s="323"/>
      <c r="R746" s="323"/>
      <c r="S746" s="323"/>
      <c r="T746" s="323"/>
      <c r="U746" s="323"/>
      <c r="V746" s="323"/>
      <c r="W746" s="323"/>
      <c r="X746" s="323"/>
      <c r="Y746" s="323"/>
      <c r="Z746" s="323"/>
      <c r="AA746" s="323"/>
      <c r="AB746" s="323"/>
    </row>
    <row r="747">
      <c r="A747" s="323"/>
      <c r="B747" s="323"/>
      <c r="C747" s="342"/>
      <c r="D747" s="342"/>
      <c r="E747" s="323"/>
      <c r="F747" s="342"/>
      <c r="G747" s="323"/>
      <c r="H747" s="342"/>
      <c r="I747" s="323"/>
      <c r="J747" s="342"/>
      <c r="K747" s="323"/>
      <c r="L747" s="342"/>
      <c r="M747" s="323"/>
      <c r="N747" s="342"/>
      <c r="O747" s="323"/>
      <c r="P747" s="342"/>
      <c r="Q747" s="323"/>
      <c r="R747" s="323"/>
      <c r="S747" s="323"/>
      <c r="T747" s="323"/>
      <c r="U747" s="323"/>
      <c r="V747" s="323"/>
      <c r="W747" s="323"/>
      <c r="X747" s="323"/>
      <c r="Y747" s="323"/>
      <c r="Z747" s="323"/>
      <c r="AA747" s="323"/>
      <c r="AB747" s="323"/>
    </row>
    <row r="748">
      <c r="A748" s="323"/>
      <c r="B748" s="323"/>
      <c r="C748" s="342"/>
      <c r="D748" s="342"/>
      <c r="E748" s="323"/>
      <c r="F748" s="342"/>
      <c r="G748" s="323"/>
      <c r="H748" s="342"/>
      <c r="I748" s="323"/>
      <c r="J748" s="342"/>
      <c r="K748" s="323"/>
      <c r="L748" s="342"/>
      <c r="M748" s="323"/>
      <c r="N748" s="342"/>
      <c r="O748" s="323"/>
      <c r="P748" s="342"/>
      <c r="Q748" s="323"/>
      <c r="R748" s="323"/>
      <c r="S748" s="323"/>
      <c r="T748" s="323"/>
      <c r="U748" s="323"/>
      <c r="V748" s="323"/>
      <c r="W748" s="323"/>
      <c r="X748" s="323"/>
      <c r="Y748" s="323"/>
      <c r="Z748" s="323"/>
      <c r="AA748" s="323"/>
      <c r="AB748" s="323"/>
    </row>
    <row r="749">
      <c r="A749" s="323"/>
      <c r="B749" s="323"/>
      <c r="C749" s="342"/>
      <c r="D749" s="342"/>
      <c r="E749" s="323"/>
      <c r="F749" s="342"/>
      <c r="G749" s="323"/>
      <c r="H749" s="342"/>
      <c r="I749" s="323"/>
      <c r="J749" s="342"/>
      <c r="K749" s="323"/>
      <c r="L749" s="342"/>
      <c r="M749" s="323"/>
      <c r="N749" s="342"/>
      <c r="O749" s="323"/>
      <c r="P749" s="342"/>
      <c r="Q749" s="323"/>
      <c r="R749" s="323"/>
      <c r="S749" s="323"/>
      <c r="T749" s="323"/>
      <c r="U749" s="323"/>
      <c r="V749" s="323"/>
      <c r="W749" s="323"/>
      <c r="X749" s="323"/>
      <c r="Y749" s="323"/>
      <c r="Z749" s="323"/>
      <c r="AA749" s="323"/>
      <c r="AB749" s="323"/>
    </row>
    <row r="750">
      <c r="A750" s="323"/>
      <c r="B750" s="323"/>
      <c r="C750" s="342"/>
      <c r="D750" s="342"/>
      <c r="E750" s="323"/>
      <c r="F750" s="342"/>
      <c r="G750" s="323"/>
      <c r="H750" s="342"/>
      <c r="I750" s="323"/>
      <c r="J750" s="342"/>
      <c r="K750" s="323"/>
      <c r="L750" s="342"/>
      <c r="M750" s="323"/>
      <c r="N750" s="342"/>
      <c r="O750" s="323"/>
      <c r="P750" s="342"/>
      <c r="Q750" s="323"/>
      <c r="R750" s="323"/>
      <c r="S750" s="323"/>
      <c r="T750" s="323"/>
      <c r="U750" s="323"/>
      <c r="V750" s="323"/>
      <c r="W750" s="323"/>
      <c r="X750" s="323"/>
      <c r="Y750" s="323"/>
      <c r="Z750" s="323"/>
      <c r="AA750" s="323"/>
      <c r="AB750" s="323"/>
    </row>
    <row r="751">
      <c r="A751" s="323"/>
      <c r="B751" s="323"/>
      <c r="C751" s="342"/>
      <c r="D751" s="342"/>
      <c r="E751" s="323"/>
      <c r="F751" s="342"/>
      <c r="G751" s="323"/>
      <c r="H751" s="342"/>
      <c r="I751" s="323"/>
      <c r="J751" s="342"/>
      <c r="K751" s="323"/>
      <c r="L751" s="342"/>
      <c r="M751" s="323"/>
      <c r="N751" s="342"/>
      <c r="O751" s="323"/>
      <c r="P751" s="342"/>
      <c r="Q751" s="323"/>
      <c r="R751" s="323"/>
      <c r="S751" s="323"/>
      <c r="T751" s="323"/>
      <c r="U751" s="323"/>
      <c r="V751" s="323"/>
      <c r="W751" s="323"/>
      <c r="X751" s="323"/>
      <c r="Y751" s="323"/>
      <c r="Z751" s="323"/>
      <c r="AA751" s="323"/>
      <c r="AB751" s="323"/>
    </row>
    <row r="752">
      <c r="A752" s="323"/>
      <c r="B752" s="323"/>
      <c r="C752" s="342"/>
      <c r="D752" s="342"/>
      <c r="E752" s="323"/>
      <c r="F752" s="342"/>
      <c r="G752" s="323"/>
      <c r="H752" s="342"/>
      <c r="I752" s="323"/>
      <c r="J752" s="342"/>
      <c r="K752" s="323"/>
      <c r="L752" s="342"/>
      <c r="M752" s="323"/>
      <c r="N752" s="342"/>
      <c r="O752" s="323"/>
      <c r="P752" s="342"/>
      <c r="Q752" s="323"/>
      <c r="R752" s="323"/>
      <c r="S752" s="323"/>
      <c r="T752" s="323"/>
      <c r="U752" s="323"/>
      <c r="V752" s="323"/>
      <c r="W752" s="323"/>
      <c r="X752" s="323"/>
      <c r="Y752" s="323"/>
      <c r="Z752" s="323"/>
      <c r="AA752" s="323"/>
      <c r="AB752" s="323"/>
    </row>
    <row r="753">
      <c r="A753" s="323"/>
      <c r="B753" s="323"/>
      <c r="C753" s="342"/>
      <c r="D753" s="342"/>
      <c r="E753" s="323"/>
      <c r="F753" s="342"/>
      <c r="G753" s="323"/>
      <c r="H753" s="342"/>
      <c r="I753" s="323"/>
      <c r="J753" s="342"/>
      <c r="K753" s="323"/>
      <c r="L753" s="342"/>
      <c r="M753" s="323"/>
      <c r="N753" s="342"/>
      <c r="O753" s="323"/>
      <c r="P753" s="342"/>
      <c r="Q753" s="323"/>
      <c r="R753" s="323"/>
      <c r="S753" s="323"/>
      <c r="T753" s="323"/>
      <c r="U753" s="323"/>
      <c r="V753" s="323"/>
      <c r="W753" s="323"/>
      <c r="X753" s="323"/>
      <c r="Y753" s="323"/>
      <c r="Z753" s="323"/>
      <c r="AA753" s="323"/>
      <c r="AB753" s="323"/>
    </row>
    <row r="754">
      <c r="A754" s="323"/>
      <c r="B754" s="323"/>
      <c r="C754" s="342"/>
      <c r="D754" s="342"/>
      <c r="E754" s="323"/>
      <c r="F754" s="342"/>
      <c r="G754" s="323"/>
      <c r="H754" s="342"/>
      <c r="I754" s="323"/>
      <c r="J754" s="342"/>
      <c r="K754" s="323"/>
      <c r="L754" s="342"/>
      <c r="M754" s="323"/>
      <c r="N754" s="342"/>
      <c r="O754" s="323"/>
      <c r="P754" s="342"/>
      <c r="Q754" s="323"/>
      <c r="R754" s="323"/>
      <c r="S754" s="323"/>
      <c r="T754" s="323"/>
      <c r="U754" s="323"/>
      <c r="V754" s="323"/>
      <c r="W754" s="323"/>
      <c r="X754" s="323"/>
      <c r="Y754" s="323"/>
      <c r="Z754" s="323"/>
      <c r="AA754" s="323"/>
      <c r="AB754" s="323"/>
    </row>
    <row r="755">
      <c r="A755" s="323"/>
      <c r="B755" s="323"/>
      <c r="C755" s="342"/>
      <c r="D755" s="342"/>
      <c r="E755" s="323"/>
      <c r="F755" s="342"/>
      <c r="G755" s="323"/>
      <c r="H755" s="342"/>
      <c r="I755" s="323"/>
      <c r="J755" s="342"/>
      <c r="K755" s="323"/>
      <c r="L755" s="342"/>
      <c r="M755" s="323"/>
      <c r="N755" s="342"/>
      <c r="O755" s="323"/>
      <c r="P755" s="342"/>
      <c r="Q755" s="323"/>
      <c r="R755" s="323"/>
      <c r="S755" s="323"/>
      <c r="T755" s="323"/>
      <c r="U755" s="323"/>
      <c r="V755" s="323"/>
      <c r="W755" s="323"/>
      <c r="X755" s="323"/>
      <c r="Y755" s="323"/>
      <c r="Z755" s="323"/>
      <c r="AA755" s="323"/>
      <c r="AB755" s="323"/>
    </row>
    <row r="756">
      <c r="A756" s="323"/>
      <c r="B756" s="323"/>
      <c r="C756" s="342"/>
      <c r="D756" s="342"/>
      <c r="E756" s="323"/>
      <c r="F756" s="342"/>
      <c r="G756" s="323"/>
      <c r="H756" s="342"/>
      <c r="I756" s="323"/>
      <c r="J756" s="342"/>
      <c r="K756" s="323"/>
      <c r="L756" s="342"/>
      <c r="M756" s="323"/>
      <c r="N756" s="342"/>
      <c r="O756" s="323"/>
      <c r="P756" s="342"/>
      <c r="Q756" s="323"/>
      <c r="R756" s="323"/>
      <c r="S756" s="323"/>
      <c r="T756" s="323"/>
      <c r="U756" s="323"/>
      <c r="V756" s="323"/>
      <c r="W756" s="323"/>
      <c r="X756" s="323"/>
      <c r="Y756" s="323"/>
      <c r="Z756" s="323"/>
      <c r="AA756" s="323"/>
      <c r="AB756" s="323"/>
    </row>
    <row r="757">
      <c r="A757" s="323"/>
      <c r="B757" s="323"/>
      <c r="C757" s="342"/>
      <c r="D757" s="342"/>
      <c r="E757" s="323"/>
      <c r="F757" s="342"/>
      <c r="G757" s="323"/>
      <c r="H757" s="342"/>
      <c r="I757" s="323"/>
      <c r="J757" s="342"/>
      <c r="K757" s="323"/>
      <c r="L757" s="342"/>
      <c r="M757" s="323"/>
      <c r="N757" s="342"/>
      <c r="O757" s="323"/>
      <c r="P757" s="342"/>
      <c r="Q757" s="323"/>
      <c r="R757" s="323"/>
      <c r="S757" s="323"/>
      <c r="T757" s="323"/>
      <c r="U757" s="323"/>
      <c r="V757" s="323"/>
      <c r="W757" s="323"/>
      <c r="X757" s="323"/>
      <c r="Y757" s="323"/>
      <c r="Z757" s="323"/>
      <c r="AA757" s="323"/>
      <c r="AB757" s="323"/>
    </row>
    <row r="758">
      <c r="A758" s="323"/>
      <c r="B758" s="323"/>
      <c r="C758" s="342"/>
      <c r="D758" s="342"/>
      <c r="E758" s="323"/>
      <c r="F758" s="342"/>
      <c r="G758" s="323"/>
      <c r="H758" s="342"/>
      <c r="I758" s="323"/>
      <c r="J758" s="342"/>
      <c r="K758" s="323"/>
      <c r="L758" s="342"/>
      <c r="M758" s="323"/>
      <c r="N758" s="342"/>
      <c r="O758" s="323"/>
      <c r="P758" s="342"/>
      <c r="Q758" s="323"/>
      <c r="R758" s="323"/>
      <c r="S758" s="323"/>
      <c r="T758" s="323"/>
      <c r="U758" s="323"/>
      <c r="V758" s="323"/>
      <c r="W758" s="323"/>
      <c r="X758" s="323"/>
      <c r="Y758" s="323"/>
      <c r="Z758" s="323"/>
      <c r="AA758" s="323"/>
      <c r="AB758" s="323"/>
    </row>
    <row r="759">
      <c r="A759" s="323"/>
      <c r="B759" s="323"/>
      <c r="C759" s="342"/>
      <c r="D759" s="342"/>
      <c r="E759" s="323"/>
      <c r="F759" s="342"/>
      <c r="G759" s="323"/>
      <c r="H759" s="342"/>
      <c r="I759" s="323"/>
      <c r="J759" s="342"/>
      <c r="K759" s="323"/>
      <c r="L759" s="342"/>
      <c r="M759" s="323"/>
      <c r="N759" s="342"/>
      <c r="O759" s="323"/>
      <c r="P759" s="342"/>
      <c r="Q759" s="323"/>
      <c r="R759" s="323"/>
      <c r="S759" s="323"/>
      <c r="T759" s="323"/>
      <c r="U759" s="323"/>
      <c r="V759" s="323"/>
      <c r="W759" s="323"/>
      <c r="X759" s="323"/>
      <c r="Y759" s="323"/>
      <c r="Z759" s="323"/>
      <c r="AA759" s="323"/>
      <c r="AB759" s="323"/>
    </row>
    <row r="760">
      <c r="A760" s="323"/>
      <c r="B760" s="323"/>
      <c r="C760" s="342"/>
      <c r="D760" s="342"/>
      <c r="E760" s="323"/>
      <c r="F760" s="342"/>
      <c r="G760" s="323"/>
      <c r="H760" s="342"/>
      <c r="I760" s="323"/>
      <c r="J760" s="342"/>
      <c r="K760" s="323"/>
      <c r="L760" s="342"/>
      <c r="M760" s="323"/>
      <c r="N760" s="342"/>
      <c r="O760" s="323"/>
      <c r="P760" s="342"/>
      <c r="Q760" s="323"/>
      <c r="R760" s="323"/>
      <c r="S760" s="323"/>
      <c r="T760" s="323"/>
      <c r="U760" s="323"/>
      <c r="V760" s="323"/>
      <c r="W760" s="323"/>
      <c r="X760" s="323"/>
      <c r="Y760" s="323"/>
      <c r="Z760" s="323"/>
      <c r="AA760" s="323"/>
      <c r="AB760" s="323"/>
    </row>
    <row r="761">
      <c r="A761" s="323"/>
      <c r="B761" s="323"/>
      <c r="C761" s="342"/>
      <c r="D761" s="342"/>
      <c r="E761" s="323"/>
      <c r="F761" s="342"/>
      <c r="G761" s="323"/>
      <c r="H761" s="342"/>
      <c r="I761" s="323"/>
      <c r="J761" s="342"/>
      <c r="K761" s="323"/>
      <c r="L761" s="342"/>
      <c r="M761" s="323"/>
      <c r="N761" s="342"/>
      <c r="O761" s="323"/>
      <c r="P761" s="342"/>
      <c r="Q761" s="323"/>
      <c r="R761" s="323"/>
      <c r="S761" s="323"/>
      <c r="T761" s="323"/>
      <c r="U761" s="323"/>
      <c r="V761" s="323"/>
      <c r="W761" s="323"/>
      <c r="X761" s="323"/>
      <c r="Y761" s="323"/>
      <c r="Z761" s="323"/>
      <c r="AA761" s="323"/>
      <c r="AB761" s="323"/>
    </row>
    <row r="762">
      <c r="A762" s="323"/>
      <c r="B762" s="323"/>
      <c r="C762" s="342"/>
      <c r="D762" s="342"/>
      <c r="E762" s="323"/>
      <c r="F762" s="342"/>
      <c r="G762" s="323"/>
      <c r="H762" s="342"/>
      <c r="I762" s="323"/>
      <c r="J762" s="342"/>
      <c r="K762" s="323"/>
      <c r="L762" s="342"/>
      <c r="M762" s="323"/>
      <c r="N762" s="342"/>
      <c r="O762" s="323"/>
      <c r="P762" s="342"/>
      <c r="Q762" s="323"/>
      <c r="R762" s="323"/>
      <c r="S762" s="323"/>
      <c r="T762" s="323"/>
      <c r="U762" s="323"/>
      <c r="V762" s="323"/>
      <c r="W762" s="323"/>
      <c r="X762" s="323"/>
      <c r="Y762" s="323"/>
      <c r="Z762" s="323"/>
      <c r="AA762" s="323"/>
      <c r="AB762" s="323"/>
    </row>
    <row r="763">
      <c r="A763" s="323"/>
      <c r="B763" s="323"/>
      <c r="C763" s="342"/>
      <c r="D763" s="342"/>
      <c r="E763" s="323"/>
      <c r="F763" s="342"/>
      <c r="G763" s="323"/>
      <c r="H763" s="342"/>
      <c r="I763" s="323"/>
      <c r="J763" s="342"/>
      <c r="K763" s="323"/>
      <c r="L763" s="342"/>
      <c r="M763" s="323"/>
      <c r="N763" s="342"/>
      <c r="O763" s="323"/>
      <c r="P763" s="342"/>
      <c r="Q763" s="323"/>
      <c r="R763" s="323"/>
      <c r="S763" s="323"/>
      <c r="T763" s="323"/>
      <c r="U763" s="323"/>
      <c r="V763" s="323"/>
      <c r="W763" s="323"/>
      <c r="X763" s="323"/>
      <c r="Y763" s="323"/>
      <c r="Z763" s="323"/>
      <c r="AA763" s="323"/>
      <c r="AB763" s="323"/>
    </row>
    <row r="764">
      <c r="A764" s="323"/>
      <c r="B764" s="323"/>
      <c r="C764" s="342"/>
      <c r="D764" s="342"/>
      <c r="E764" s="323"/>
      <c r="F764" s="342"/>
      <c r="G764" s="323"/>
      <c r="H764" s="342"/>
      <c r="I764" s="323"/>
      <c r="J764" s="342"/>
      <c r="K764" s="323"/>
      <c r="L764" s="342"/>
      <c r="M764" s="323"/>
      <c r="N764" s="342"/>
      <c r="O764" s="323"/>
      <c r="P764" s="342"/>
      <c r="Q764" s="323"/>
      <c r="R764" s="323"/>
      <c r="S764" s="323"/>
      <c r="T764" s="323"/>
      <c r="U764" s="323"/>
      <c r="V764" s="323"/>
      <c r="W764" s="323"/>
      <c r="X764" s="323"/>
      <c r="Y764" s="323"/>
      <c r="Z764" s="323"/>
      <c r="AA764" s="323"/>
      <c r="AB764" s="323"/>
    </row>
    <row r="765">
      <c r="A765" s="323"/>
      <c r="B765" s="323"/>
      <c r="C765" s="342"/>
      <c r="D765" s="342"/>
      <c r="E765" s="323"/>
      <c r="F765" s="342"/>
      <c r="G765" s="323"/>
      <c r="H765" s="342"/>
      <c r="I765" s="323"/>
      <c r="J765" s="342"/>
      <c r="K765" s="323"/>
      <c r="L765" s="342"/>
      <c r="M765" s="323"/>
      <c r="N765" s="342"/>
      <c r="O765" s="323"/>
      <c r="P765" s="342"/>
      <c r="Q765" s="323"/>
      <c r="R765" s="323"/>
      <c r="S765" s="323"/>
      <c r="T765" s="323"/>
      <c r="U765" s="323"/>
      <c r="V765" s="323"/>
      <c r="W765" s="323"/>
      <c r="X765" s="323"/>
      <c r="Y765" s="323"/>
      <c r="Z765" s="323"/>
      <c r="AA765" s="323"/>
      <c r="AB765" s="323"/>
    </row>
    <row r="766">
      <c r="A766" s="323"/>
      <c r="B766" s="323"/>
      <c r="C766" s="342"/>
      <c r="D766" s="342"/>
      <c r="E766" s="323"/>
      <c r="F766" s="342"/>
      <c r="G766" s="323"/>
      <c r="H766" s="342"/>
      <c r="I766" s="323"/>
      <c r="J766" s="342"/>
      <c r="K766" s="323"/>
      <c r="L766" s="342"/>
      <c r="M766" s="323"/>
      <c r="N766" s="342"/>
      <c r="O766" s="323"/>
      <c r="P766" s="342"/>
      <c r="Q766" s="323"/>
      <c r="R766" s="323"/>
      <c r="S766" s="323"/>
      <c r="T766" s="323"/>
      <c r="U766" s="323"/>
      <c r="V766" s="323"/>
      <c r="W766" s="323"/>
      <c r="X766" s="323"/>
      <c r="Y766" s="323"/>
      <c r="Z766" s="323"/>
      <c r="AA766" s="323"/>
      <c r="AB766" s="323"/>
    </row>
    <row r="767">
      <c r="A767" s="323"/>
      <c r="B767" s="323"/>
      <c r="C767" s="342"/>
      <c r="D767" s="342"/>
      <c r="E767" s="323"/>
      <c r="F767" s="342"/>
      <c r="G767" s="323"/>
      <c r="H767" s="342"/>
      <c r="I767" s="323"/>
      <c r="J767" s="342"/>
      <c r="K767" s="323"/>
      <c r="L767" s="342"/>
      <c r="M767" s="323"/>
      <c r="N767" s="342"/>
      <c r="O767" s="323"/>
      <c r="P767" s="342"/>
      <c r="Q767" s="323"/>
      <c r="R767" s="323"/>
      <c r="S767" s="323"/>
      <c r="T767" s="323"/>
      <c r="U767" s="323"/>
      <c r="V767" s="323"/>
      <c r="W767" s="323"/>
      <c r="X767" s="323"/>
      <c r="Y767" s="323"/>
      <c r="Z767" s="323"/>
      <c r="AA767" s="323"/>
      <c r="AB767" s="323"/>
    </row>
    <row r="768">
      <c r="A768" s="323"/>
      <c r="B768" s="323"/>
      <c r="C768" s="342"/>
      <c r="D768" s="342"/>
      <c r="E768" s="323"/>
      <c r="F768" s="342"/>
      <c r="G768" s="323"/>
      <c r="H768" s="342"/>
      <c r="I768" s="323"/>
      <c r="J768" s="342"/>
      <c r="K768" s="323"/>
      <c r="L768" s="342"/>
      <c r="M768" s="323"/>
      <c r="N768" s="342"/>
      <c r="O768" s="323"/>
      <c r="P768" s="342"/>
      <c r="Q768" s="323"/>
      <c r="R768" s="323"/>
      <c r="S768" s="323"/>
      <c r="T768" s="323"/>
      <c r="U768" s="323"/>
      <c r="V768" s="323"/>
      <c r="W768" s="323"/>
      <c r="X768" s="323"/>
      <c r="Y768" s="323"/>
      <c r="Z768" s="323"/>
      <c r="AA768" s="323"/>
      <c r="AB768" s="323"/>
    </row>
    <row r="769">
      <c r="A769" s="323"/>
      <c r="B769" s="323"/>
      <c r="C769" s="342"/>
      <c r="D769" s="342"/>
      <c r="E769" s="323"/>
      <c r="F769" s="342"/>
      <c r="G769" s="323"/>
      <c r="H769" s="342"/>
      <c r="I769" s="323"/>
      <c r="J769" s="342"/>
      <c r="K769" s="323"/>
      <c r="L769" s="342"/>
      <c r="M769" s="323"/>
      <c r="N769" s="342"/>
      <c r="O769" s="323"/>
      <c r="P769" s="342"/>
      <c r="Q769" s="323"/>
      <c r="R769" s="323"/>
      <c r="S769" s="323"/>
      <c r="T769" s="323"/>
      <c r="U769" s="323"/>
      <c r="V769" s="323"/>
      <c r="W769" s="323"/>
      <c r="X769" s="323"/>
      <c r="Y769" s="323"/>
      <c r="Z769" s="323"/>
      <c r="AA769" s="323"/>
      <c r="AB769" s="323"/>
    </row>
    <row r="770">
      <c r="A770" s="323"/>
      <c r="B770" s="323"/>
      <c r="C770" s="342"/>
      <c r="D770" s="342"/>
      <c r="E770" s="323"/>
      <c r="F770" s="342"/>
      <c r="G770" s="323"/>
      <c r="H770" s="342"/>
      <c r="I770" s="323"/>
      <c r="J770" s="342"/>
      <c r="K770" s="323"/>
      <c r="L770" s="342"/>
      <c r="M770" s="323"/>
      <c r="N770" s="342"/>
      <c r="O770" s="323"/>
      <c r="P770" s="342"/>
      <c r="Q770" s="323"/>
      <c r="R770" s="323"/>
      <c r="S770" s="323"/>
      <c r="T770" s="323"/>
      <c r="U770" s="323"/>
      <c r="V770" s="323"/>
      <c r="W770" s="323"/>
      <c r="X770" s="323"/>
      <c r="Y770" s="323"/>
      <c r="Z770" s="323"/>
      <c r="AA770" s="323"/>
      <c r="AB770" s="323"/>
    </row>
    <row r="771">
      <c r="A771" s="323"/>
      <c r="B771" s="323"/>
      <c r="C771" s="342"/>
      <c r="D771" s="342"/>
      <c r="E771" s="323"/>
      <c r="F771" s="342"/>
      <c r="G771" s="323"/>
      <c r="H771" s="342"/>
      <c r="I771" s="323"/>
      <c r="J771" s="342"/>
      <c r="K771" s="323"/>
      <c r="L771" s="342"/>
      <c r="M771" s="323"/>
      <c r="N771" s="342"/>
      <c r="O771" s="323"/>
      <c r="P771" s="342"/>
      <c r="Q771" s="323"/>
      <c r="R771" s="323"/>
      <c r="S771" s="323"/>
      <c r="T771" s="323"/>
      <c r="U771" s="323"/>
      <c r="V771" s="323"/>
      <c r="W771" s="323"/>
      <c r="X771" s="323"/>
      <c r="Y771" s="323"/>
      <c r="Z771" s="323"/>
      <c r="AA771" s="323"/>
      <c r="AB771" s="323"/>
    </row>
    <row r="772">
      <c r="A772" s="323"/>
      <c r="B772" s="323"/>
      <c r="C772" s="342"/>
      <c r="D772" s="342"/>
      <c r="E772" s="323"/>
      <c r="F772" s="342"/>
      <c r="G772" s="323"/>
      <c r="H772" s="342"/>
      <c r="I772" s="323"/>
      <c r="J772" s="342"/>
      <c r="K772" s="323"/>
      <c r="L772" s="342"/>
      <c r="M772" s="323"/>
      <c r="N772" s="342"/>
      <c r="O772" s="323"/>
      <c r="P772" s="342"/>
      <c r="Q772" s="323"/>
      <c r="R772" s="323"/>
      <c r="S772" s="323"/>
      <c r="T772" s="323"/>
      <c r="U772" s="323"/>
      <c r="V772" s="323"/>
      <c r="W772" s="323"/>
      <c r="X772" s="323"/>
      <c r="Y772" s="323"/>
      <c r="Z772" s="323"/>
      <c r="AA772" s="323"/>
      <c r="AB772" s="323"/>
    </row>
    <row r="773">
      <c r="A773" s="323"/>
      <c r="B773" s="323"/>
      <c r="C773" s="342"/>
      <c r="D773" s="342"/>
      <c r="E773" s="323"/>
      <c r="F773" s="342"/>
      <c r="G773" s="323"/>
      <c r="H773" s="342"/>
      <c r="I773" s="323"/>
      <c r="J773" s="342"/>
      <c r="K773" s="323"/>
      <c r="L773" s="342"/>
      <c r="M773" s="323"/>
      <c r="N773" s="342"/>
      <c r="O773" s="323"/>
      <c r="P773" s="342"/>
      <c r="Q773" s="323"/>
      <c r="R773" s="323"/>
      <c r="S773" s="323"/>
      <c r="T773" s="323"/>
      <c r="U773" s="323"/>
      <c r="V773" s="323"/>
      <c r="W773" s="323"/>
      <c r="X773" s="323"/>
      <c r="Y773" s="323"/>
      <c r="Z773" s="323"/>
      <c r="AA773" s="323"/>
      <c r="AB773" s="323"/>
    </row>
    <row r="774">
      <c r="A774" s="323"/>
      <c r="B774" s="323"/>
      <c r="C774" s="342"/>
      <c r="D774" s="342"/>
      <c r="E774" s="323"/>
      <c r="F774" s="342"/>
      <c r="G774" s="323"/>
      <c r="H774" s="342"/>
      <c r="I774" s="323"/>
      <c r="J774" s="342"/>
      <c r="K774" s="323"/>
      <c r="L774" s="342"/>
      <c r="M774" s="323"/>
      <c r="N774" s="342"/>
      <c r="O774" s="323"/>
      <c r="P774" s="342"/>
      <c r="Q774" s="323"/>
      <c r="R774" s="323"/>
      <c r="S774" s="323"/>
      <c r="T774" s="323"/>
      <c r="U774" s="323"/>
      <c r="V774" s="323"/>
      <c r="W774" s="323"/>
      <c r="X774" s="323"/>
      <c r="Y774" s="323"/>
      <c r="Z774" s="323"/>
      <c r="AA774" s="323"/>
      <c r="AB774" s="323"/>
    </row>
    <row r="775">
      <c r="A775" s="323"/>
      <c r="B775" s="323"/>
      <c r="C775" s="342"/>
      <c r="D775" s="342"/>
      <c r="E775" s="323"/>
      <c r="F775" s="342"/>
      <c r="G775" s="323"/>
      <c r="H775" s="342"/>
      <c r="I775" s="323"/>
      <c r="J775" s="342"/>
      <c r="K775" s="323"/>
      <c r="L775" s="342"/>
      <c r="M775" s="323"/>
      <c r="N775" s="342"/>
      <c r="O775" s="323"/>
      <c r="P775" s="342"/>
      <c r="Q775" s="323"/>
      <c r="R775" s="323"/>
      <c r="S775" s="323"/>
      <c r="T775" s="323"/>
      <c r="U775" s="323"/>
      <c r="V775" s="323"/>
      <c r="W775" s="323"/>
      <c r="X775" s="323"/>
      <c r="Y775" s="323"/>
      <c r="Z775" s="323"/>
      <c r="AA775" s="323"/>
      <c r="AB775" s="323"/>
    </row>
    <row r="776">
      <c r="A776" s="323"/>
      <c r="B776" s="323"/>
      <c r="C776" s="342"/>
      <c r="D776" s="342"/>
      <c r="E776" s="323"/>
      <c r="F776" s="342"/>
      <c r="G776" s="323"/>
      <c r="H776" s="342"/>
      <c r="I776" s="323"/>
      <c r="J776" s="342"/>
      <c r="K776" s="323"/>
      <c r="L776" s="342"/>
      <c r="M776" s="323"/>
      <c r="N776" s="342"/>
      <c r="O776" s="323"/>
      <c r="P776" s="342"/>
      <c r="Q776" s="323"/>
      <c r="R776" s="323"/>
      <c r="S776" s="323"/>
      <c r="T776" s="323"/>
      <c r="U776" s="323"/>
      <c r="V776" s="323"/>
      <c r="W776" s="323"/>
      <c r="X776" s="323"/>
      <c r="Y776" s="323"/>
      <c r="Z776" s="323"/>
      <c r="AA776" s="323"/>
      <c r="AB776" s="323"/>
    </row>
    <row r="777">
      <c r="A777" s="323"/>
      <c r="B777" s="323"/>
      <c r="C777" s="342"/>
      <c r="D777" s="342"/>
      <c r="E777" s="323"/>
      <c r="F777" s="342"/>
      <c r="G777" s="323"/>
      <c r="H777" s="342"/>
      <c r="I777" s="323"/>
      <c r="J777" s="342"/>
      <c r="K777" s="323"/>
      <c r="L777" s="342"/>
      <c r="M777" s="323"/>
      <c r="N777" s="342"/>
      <c r="O777" s="323"/>
      <c r="P777" s="342"/>
      <c r="Q777" s="323"/>
      <c r="R777" s="323"/>
      <c r="S777" s="323"/>
      <c r="T777" s="323"/>
      <c r="U777" s="323"/>
      <c r="V777" s="323"/>
      <c r="W777" s="323"/>
      <c r="X777" s="323"/>
      <c r="Y777" s="323"/>
      <c r="Z777" s="323"/>
      <c r="AA777" s="323"/>
      <c r="AB777" s="323"/>
    </row>
    <row r="778">
      <c r="A778" s="323"/>
      <c r="B778" s="323"/>
      <c r="C778" s="342"/>
      <c r="D778" s="342"/>
      <c r="E778" s="323"/>
      <c r="F778" s="342"/>
      <c r="G778" s="323"/>
      <c r="H778" s="342"/>
      <c r="I778" s="323"/>
      <c r="J778" s="342"/>
      <c r="K778" s="323"/>
      <c r="L778" s="342"/>
      <c r="M778" s="323"/>
      <c r="N778" s="342"/>
      <c r="O778" s="323"/>
      <c r="P778" s="342"/>
      <c r="Q778" s="323"/>
      <c r="R778" s="323"/>
      <c r="S778" s="323"/>
      <c r="T778" s="323"/>
      <c r="U778" s="323"/>
      <c r="V778" s="323"/>
      <c r="W778" s="323"/>
      <c r="X778" s="323"/>
      <c r="Y778" s="323"/>
      <c r="Z778" s="323"/>
      <c r="AA778" s="323"/>
      <c r="AB778" s="323"/>
    </row>
    <row r="779">
      <c r="A779" s="323"/>
      <c r="B779" s="323"/>
      <c r="C779" s="342"/>
      <c r="D779" s="342"/>
      <c r="E779" s="323"/>
      <c r="F779" s="342"/>
      <c r="G779" s="323"/>
      <c r="H779" s="342"/>
      <c r="I779" s="323"/>
      <c r="J779" s="342"/>
      <c r="K779" s="323"/>
      <c r="L779" s="342"/>
      <c r="M779" s="323"/>
      <c r="N779" s="342"/>
      <c r="O779" s="323"/>
      <c r="P779" s="342"/>
      <c r="Q779" s="323"/>
      <c r="R779" s="323"/>
      <c r="S779" s="323"/>
      <c r="T779" s="323"/>
      <c r="U779" s="323"/>
      <c r="V779" s="323"/>
      <c r="W779" s="323"/>
      <c r="X779" s="323"/>
      <c r="Y779" s="323"/>
      <c r="Z779" s="323"/>
      <c r="AA779" s="323"/>
      <c r="AB779" s="323"/>
    </row>
    <row r="780">
      <c r="A780" s="323"/>
      <c r="B780" s="323"/>
      <c r="C780" s="342"/>
      <c r="D780" s="342"/>
      <c r="E780" s="323"/>
      <c r="F780" s="342"/>
      <c r="G780" s="323"/>
      <c r="H780" s="342"/>
      <c r="I780" s="323"/>
      <c r="J780" s="342"/>
      <c r="K780" s="323"/>
      <c r="L780" s="342"/>
      <c r="M780" s="323"/>
      <c r="N780" s="342"/>
      <c r="O780" s="323"/>
      <c r="P780" s="342"/>
      <c r="Q780" s="323"/>
      <c r="R780" s="323"/>
      <c r="S780" s="323"/>
      <c r="T780" s="323"/>
      <c r="U780" s="323"/>
      <c r="V780" s="323"/>
      <c r="W780" s="323"/>
      <c r="X780" s="323"/>
      <c r="Y780" s="323"/>
      <c r="Z780" s="323"/>
      <c r="AA780" s="323"/>
      <c r="AB780" s="323"/>
    </row>
    <row r="781">
      <c r="A781" s="323"/>
      <c r="B781" s="323"/>
      <c r="C781" s="342"/>
      <c r="D781" s="342"/>
      <c r="E781" s="323"/>
      <c r="F781" s="342"/>
      <c r="G781" s="323"/>
      <c r="H781" s="342"/>
      <c r="I781" s="323"/>
      <c r="J781" s="342"/>
      <c r="K781" s="323"/>
      <c r="L781" s="342"/>
      <c r="M781" s="323"/>
      <c r="N781" s="342"/>
      <c r="O781" s="323"/>
      <c r="P781" s="342"/>
      <c r="Q781" s="323"/>
      <c r="R781" s="323"/>
      <c r="S781" s="323"/>
      <c r="T781" s="323"/>
      <c r="U781" s="323"/>
      <c r="V781" s="323"/>
      <c r="W781" s="323"/>
      <c r="X781" s="323"/>
      <c r="Y781" s="323"/>
      <c r="Z781" s="323"/>
      <c r="AA781" s="323"/>
      <c r="AB781" s="323"/>
    </row>
    <row r="782">
      <c r="A782" s="323"/>
      <c r="B782" s="323"/>
      <c r="C782" s="342"/>
      <c r="D782" s="342"/>
      <c r="E782" s="323"/>
      <c r="F782" s="342"/>
      <c r="G782" s="323"/>
      <c r="H782" s="342"/>
      <c r="I782" s="323"/>
      <c r="J782" s="342"/>
      <c r="K782" s="323"/>
      <c r="L782" s="342"/>
      <c r="M782" s="323"/>
      <c r="N782" s="342"/>
      <c r="O782" s="323"/>
      <c r="P782" s="342"/>
      <c r="Q782" s="323"/>
      <c r="R782" s="323"/>
      <c r="S782" s="323"/>
      <c r="T782" s="323"/>
      <c r="U782" s="323"/>
      <c r="V782" s="323"/>
      <c r="W782" s="323"/>
      <c r="X782" s="323"/>
      <c r="Y782" s="323"/>
      <c r="Z782" s="323"/>
      <c r="AA782" s="323"/>
      <c r="AB782" s="323"/>
    </row>
    <row r="783">
      <c r="A783" s="323"/>
      <c r="B783" s="323"/>
      <c r="C783" s="342"/>
      <c r="D783" s="342"/>
      <c r="E783" s="323"/>
      <c r="F783" s="342"/>
      <c r="G783" s="323"/>
      <c r="H783" s="342"/>
      <c r="I783" s="323"/>
      <c r="J783" s="342"/>
      <c r="K783" s="323"/>
      <c r="L783" s="342"/>
      <c r="M783" s="323"/>
      <c r="N783" s="342"/>
      <c r="O783" s="323"/>
      <c r="P783" s="342"/>
      <c r="Q783" s="323"/>
      <c r="R783" s="323"/>
      <c r="S783" s="323"/>
      <c r="T783" s="323"/>
      <c r="U783" s="323"/>
      <c r="V783" s="323"/>
      <c r="W783" s="323"/>
      <c r="X783" s="323"/>
      <c r="Y783" s="323"/>
      <c r="Z783" s="323"/>
      <c r="AA783" s="323"/>
      <c r="AB783" s="323"/>
    </row>
    <row r="784">
      <c r="A784" s="323"/>
      <c r="B784" s="323"/>
      <c r="C784" s="342"/>
      <c r="D784" s="342"/>
      <c r="E784" s="323"/>
      <c r="F784" s="342"/>
      <c r="G784" s="323"/>
      <c r="H784" s="342"/>
      <c r="I784" s="323"/>
      <c r="J784" s="342"/>
      <c r="K784" s="323"/>
      <c r="L784" s="342"/>
      <c r="M784" s="323"/>
      <c r="N784" s="342"/>
      <c r="O784" s="323"/>
      <c r="P784" s="342"/>
      <c r="Q784" s="323"/>
      <c r="R784" s="323"/>
      <c r="S784" s="323"/>
      <c r="T784" s="323"/>
      <c r="U784" s="323"/>
      <c r="V784" s="323"/>
      <c r="W784" s="323"/>
      <c r="X784" s="323"/>
      <c r="Y784" s="323"/>
      <c r="Z784" s="323"/>
      <c r="AA784" s="323"/>
      <c r="AB784" s="323"/>
    </row>
    <row r="785">
      <c r="A785" s="323"/>
      <c r="B785" s="323"/>
      <c r="C785" s="342"/>
      <c r="D785" s="342"/>
      <c r="E785" s="323"/>
      <c r="F785" s="342"/>
      <c r="G785" s="323"/>
      <c r="H785" s="342"/>
      <c r="I785" s="323"/>
      <c r="J785" s="342"/>
      <c r="K785" s="323"/>
      <c r="L785" s="342"/>
      <c r="M785" s="323"/>
      <c r="N785" s="342"/>
      <c r="O785" s="323"/>
      <c r="P785" s="342"/>
      <c r="Q785" s="323"/>
      <c r="R785" s="323"/>
      <c r="S785" s="323"/>
      <c r="T785" s="323"/>
      <c r="U785" s="323"/>
      <c r="V785" s="323"/>
      <c r="W785" s="323"/>
      <c r="X785" s="323"/>
      <c r="Y785" s="323"/>
      <c r="Z785" s="323"/>
      <c r="AA785" s="323"/>
      <c r="AB785" s="323"/>
    </row>
    <row r="786">
      <c r="A786" s="323"/>
      <c r="B786" s="323"/>
      <c r="C786" s="342"/>
      <c r="D786" s="342"/>
      <c r="E786" s="323"/>
      <c r="F786" s="342"/>
      <c r="G786" s="323"/>
      <c r="H786" s="342"/>
      <c r="I786" s="323"/>
      <c r="J786" s="342"/>
      <c r="K786" s="323"/>
      <c r="L786" s="342"/>
      <c r="M786" s="323"/>
      <c r="N786" s="342"/>
      <c r="O786" s="323"/>
      <c r="P786" s="342"/>
      <c r="Q786" s="323"/>
      <c r="R786" s="323"/>
      <c r="S786" s="323"/>
      <c r="T786" s="323"/>
      <c r="U786" s="323"/>
      <c r="V786" s="323"/>
      <c r="W786" s="323"/>
      <c r="X786" s="323"/>
      <c r="Y786" s="323"/>
      <c r="Z786" s="323"/>
      <c r="AA786" s="323"/>
      <c r="AB786" s="323"/>
    </row>
    <row r="787">
      <c r="A787" s="323"/>
      <c r="B787" s="323"/>
      <c r="C787" s="342"/>
      <c r="D787" s="342"/>
      <c r="E787" s="323"/>
      <c r="F787" s="342"/>
      <c r="G787" s="323"/>
      <c r="H787" s="342"/>
      <c r="I787" s="323"/>
      <c r="J787" s="342"/>
      <c r="K787" s="323"/>
      <c r="L787" s="342"/>
      <c r="M787" s="323"/>
      <c r="N787" s="342"/>
      <c r="O787" s="323"/>
      <c r="P787" s="342"/>
      <c r="Q787" s="323"/>
      <c r="R787" s="323"/>
      <c r="S787" s="323"/>
      <c r="T787" s="323"/>
      <c r="U787" s="323"/>
      <c r="V787" s="323"/>
      <c r="W787" s="323"/>
      <c r="X787" s="323"/>
      <c r="Y787" s="323"/>
      <c r="Z787" s="323"/>
      <c r="AA787" s="323"/>
      <c r="AB787" s="323"/>
    </row>
    <row r="788">
      <c r="A788" s="323"/>
      <c r="B788" s="323"/>
      <c r="C788" s="342"/>
      <c r="D788" s="342"/>
      <c r="E788" s="323"/>
      <c r="F788" s="342"/>
      <c r="G788" s="323"/>
      <c r="H788" s="342"/>
      <c r="I788" s="323"/>
      <c r="J788" s="342"/>
      <c r="K788" s="323"/>
      <c r="L788" s="342"/>
      <c r="M788" s="323"/>
      <c r="N788" s="342"/>
      <c r="O788" s="323"/>
      <c r="P788" s="342"/>
      <c r="Q788" s="323"/>
      <c r="R788" s="323"/>
      <c r="S788" s="323"/>
      <c r="T788" s="323"/>
      <c r="U788" s="323"/>
      <c r="V788" s="323"/>
      <c r="W788" s="323"/>
      <c r="X788" s="323"/>
      <c r="Y788" s="323"/>
      <c r="Z788" s="323"/>
      <c r="AA788" s="323"/>
      <c r="AB788" s="323"/>
    </row>
    <row r="789">
      <c r="A789" s="323"/>
      <c r="B789" s="323"/>
      <c r="C789" s="342"/>
      <c r="D789" s="342"/>
      <c r="E789" s="323"/>
      <c r="F789" s="342"/>
      <c r="G789" s="323"/>
      <c r="H789" s="342"/>
      <c r="I789" s="323"/>
      <c r="J789" s="342"/>
      <c r="K789" s="323"/>
      <c r="L789" s="342"/>
      <c r="M789" s="323"/>
      <c r="N789" s="342"/>
      <c r="O789" s="323"/>
      <c r="P789" s="342"/>
      <c r="Q789" s="323"/>
      <c r="R789" s="323"/>
      <c r="S789" s="323"/>
      <c r="T789" s="323"/>
      <c r="U789" s="323"/>
      <c r="V789" s="323"/>
      <c r="W789" s="323"/>
      <c r="X789" s="323"/>
      <c r="Y789" s="323"/>
      <c r="Z789" s="323"/>
      <c r="AA789" s="323"/>
      <c r="AB789" s="323"/>
    </row>
    <row r="790">
      <c r="A790" s="323"/>
      <c r="B790" s="323"/>
      <c r="C790" s="342"/>
      <c r="D790" s="342"/>
      <c r="E790" s="323"/>
      <c r="F790" s="342"/>
      <c r="G790" s="323"/>
      <c r="H790" s="342"/>
      <c r="I790" s="323"/>
      <c r="J790" s="342"/>
      <c r="K790" s="323"/>
      <c r="L790" s="342"/>
      <c r="M790" s="323"/>
      <c r="N790" s="342"/>
      <c r="O790" s="323"/>
      <c r="P790" s="342"/>
      <c r="Q790" s="323"/>
      <c r="R790" s="323"/>
      <c r="S790" s="323"/>
      <c r="T790" s="323"/>
      <c r="U790" s="323"/>
      <c r="V790" s="323"/>
      <c r="W790" s="323"/>
      <c r="X790" s="323"/>
      <c r="Y790" s="323"/>
      <c r="Z790" s="323"/>
      <c r="AA790" s="323"/>
      <c r="AB790" s="323"/>
    </row>
    <row r="791">
      <c r="A791" s="323"/>
      <c r="B791" s="323"/>
      <c r="C791" s="342"/>
      <c r="D791" s="342"/>
      <c r="E791" s="323"/>
      <c r="F791" s="342"/>
      <c r="G791" s="323"/>
      <c r="H791" s="342"/>
      <c r="I791" s="323"/>
      <c r="J791" s="342"/>
      <c r="K791" s="323"/>
      <c r="L791" s="342"/>
      <c r="M791" s="323"/>
      <c r="N791" s="342"/>
      <c r="O791" s="323"/>
      <c r="P791" s="342"/>
      <c r="Q791" s="323"/>
      <c r="R791" s="323"/>
      <c r="S791" s="323"/>
      <c r="T791" s="323"/>
      <c r="U791" s="323"/>
      <c r="V791" s="323"/>
      <c r="W791" s="323"/>
      <c r="X791" s="323"/>
      <c r="Y791" s="323"/>
      <c r="Z791" s="323"/>
      <c r="AA791" s="323"/>
      <c r="AB791" s="323"/>
    </row>
    <row r="792">
      <c r="A792" s="323"/>
      <c r="B792" s="323"/>
      <c r="C792" s="342"/>
      <c r="D792" s="342"/>
      <c r="E792" s="323"/>
      <c r="F792" s="342"/>
      <c r="G792" s="323"/>
      <c r="H792" s="342"/>
      <c r="I792" s="323"/>
      <c r="J792" s="342"/>
      <c r="K792" s="323"/>
      <c r="L792" s="342"/>
      <c r="M792" s="323"/>
      <c r="N792" s="342"/>
      <c r="O792" s="323"/>
      <c r="P792" s="342"/>
      <c r="Q792" s="323"/>
      <c r="R792" s="323"/>
      <c r="S792" s="323"/>
      <c r="T792" s="323"/>
      <c r="U792" s="323"/>
      <c r="V792" s="323"/>
      <c r="W792" s="323"/>
      <c r="X792" s="323"/>
      <c r="Y792" s="323"/>
      <c r="Z792" s="323"/>
      <c r="AA792" s="323"/>
      <c r="AB792" s="323"/>
    </row>
    <row r="793">
      <c r="A793" s="323"/>
      <c r="B793" s="323"/>
      <c r="C793" s="342"/>
      <c r="D793" s="342"/>
      <c r="E793" s="323"/>
      <c r="F793" s="342"/>
      <c r="G793" s="323"/>
      <c r="H793" s="342"/>
      <c r="I793" s="323"/>
      <c r="J793" s="342"/>
      <c r="K793" s="323"/>
      <c r="L793" s="342"/>
      <c r="M793" s="323"/>
      <c r="N793" s="342"/>
      <c r="O793" s="323"/>
      <c r="P793" s="342"/>
      <c r="Q793" s="323"/>
      <c r="R793" s="323"/>
      <c r="S793" s="323"/>
      <c r="T793" s="323"/>
      <c r="U793" s="323"/>
      <c r="V793" s="323"/>
      <c r="W793" s="323"/>
      <c r="X793" s="323"/>
      <c r="Y793" s="323"/>
      <c r="Z793" s="323"/>
      <c r="AA793" s="323"/>
      <c r="AB793" s="323"/>
    </row>
    <row r="794">
      <c r="A794" s="323"/>
      <c r="B794" s="323"/>
      <c r="C794" s="342"/>
      <c r="D794" s="342"/>
      <c r="E794" s="323"/>
      <c r="F794" s="342"/>
      <c r="G794" s="323"/>
      <c r="H794" s="342"/>
      <c r="I794" s="323"/>
      <c r="J794" s="342"/>
      <c r="K794" s="323"/>
      <c r="L794" s="342"/>
      <c r="M794" s="323"/>
      <c r="N794" s="342"/>
      <c r="O794" s="323"/>
      <c r="P794" s="342"/>
      <c r="Q794" s="323"/>
      <c r="R794" s="323"/>
      <c r="S794" s="323"/>
      <c r="T794" s="323"/>
      <c r="U794" s="323"/>
      <c r="V794" s="323"/>
      <c r="W794" s="323"/>
      <c r="X794" s="323"/>
      <c r="Y794" s="323"/>
      <c r="Z794" s="323"/>
      <c r="AA794" s="323"/>
      <c r="AB794" s="323"/>
    </row>
    <row r="795">
      <c r="A795" s="323"/>
      <c r="B795" s="323"/>
      <c r="C795" s="342"/>
      <c r="D795" s="342"/>
      <c r="E795" s="323"/>
      <c r="F795" s="342"/>
      <c r="G795" s="323"/>
      <c r="H795" s="342"/>
      <c r="I795" s="323"/>
      <c r="J795" s="342"/>
      <c r="K795" s="323"/>
      <c r="L795" s="342"/>
      <c r="M795" s="323"/>
      <c r="N795" s="342"/>
      <c r="O795" s="323"/>
      <c r="P795" s="342"/>
      <c r="Q795" s="323"/>
      <c r="R795" s="323"/>
      <c r="S795" s="323"/>
      <c r="T795" s="323"/>
      <c r="U795" s="323"/>
      <c r="V795" s="323"/>
      <c r="W795" s="323"/>
      <c r="X795" s="323"/>
      <c r="Y795" s="323"/>
      <c r="Z795" s="323"/>
      <c r="AA795" s="323"/>
      <c r="AB795" s="323"/>
    </row>
    <row r="796">
      <c r="A796" s="323"/>
      <c r="B796" s="323"/>
      <c r="C796" s="342"/>
      <c r="D796" s="342"/>
      <c r="E796" s="323"/>
      <c r="F796" s="342"/>
      <c r="G796" s="323"/>
      <c r="H796" s="342"/>
      <c r="I796" s="323"/>
      <c r="J796" s="342"/>
      <c r="K796" s="323"/>
      <c r="L796" s="342"/>
      <c r="M796" s="323"/>
      <c r="N796" s="342"/>
      <c r="O796" s="323"/>
      <c r="P796" s="342"/>
      <c r="Q796" s="323"/>
      <c r="R796" s="323"/>
      <c r="S796" s="323"/>
      <c r="T796" s="323"/>
      <c r="U796" s="323"/>
      <c r="V796" s="323"/>
      <c r="W796" s="323"/>
      <c r="X796" s="323"/>
      <c r="Y796" s="323"/>
      <c r="Z796" s="323"/>
      <c r="AA796" s="323"/>
      <c r="AB796" s="323"/>
    </row>
    <row r="797">
      <c r="A797" s="323"/>
      <c r="B797" s="323"/>
      <c r="C797" s="342"/>
      <c r="D797" s="342"/>
      <c r="E797" s="323"/>
      <c r="F797" s="342"/>
      <c r="G797" s="323"/>
      <c r="H797" s="342"/>
      <c r="I797" s="323"/>
      <c r="J797" s="342"/>
      <c r="K797" s="323"/>
      <c r="L797" s="342"/>
      <c r="M797" s="323"/>
      <c r="N797" s="342"/>
      <c r="O797" s="323"/>
      <c r="P797" s="342"/>
      <c r="Q797" s="323"/>
      <c r="R797" s="323"/>
      <c r="S797" s="323"/>
      <c r="T797" s="323"/>
      <c r="U797" s="323"/>
      <c r="V797" s="323"/>
      <c r="W797" s="323"/>
      <c r="X797" s="323"/>
      <c r="Y797" s="323"/>
      <c r="Z797" s="323"/>
      <c r="AA797" s="323"/>
      <c r="AB797" s="323"/>
    </row>
    <row r="798">
      <c r="A798" s="323"/>
      <c r="B798" s="323"/>
      <c r="C798" s="342"/>
      <c r="D798" s="342"/>
      <c r="E798" s="323"/>
      <c r="F798" s="342"/>
      <c r="G798" s="323"/>
      <c r="H798" s="342"/>
      <c r="I798" s="323"/>
      <c r="J798" s="342"/>
      <c r="K798" s="323"/>
      <c r="L798" s="342"/>
      <c r="M798" s="323"/>
      <c r="N798" s="342"/>
      <c r="O798" s="323"/>
      <c r="P798" s="342"/>
      <c r="Q798" s="323"/>
      <c r="R798" s="323"/>
      <c r="S798" s="323"/>
      <c r="T798" s="323"/>
      <c r="U798" s="323"/>
      <c r="V798" s="323"/>
      <c r="W798" s="323"/>
      <c r="X798" s="323"/>
      <c r="Y798" s="323"/>
      <c r="Z798" s="323"/>
      <c r="AA798" s="323"/>
      <c r="AB798" s="323"/>
    </row>
    <row r="799">
      <c r="A799" s="323"/>
      <c r="B799" s="323"/>
      <c r="C799" s="342"/>
      <c r="D799" s="342"/>
      <c r="E799" s="323"/>
      <c r="F799" s="342"/>
      <c r="G799" s="323"/>
      <c r="H799" s="342"/>
      <c r="I799" s="323"/>
      <c r="J799" s="342"/>
      <c r="K799" s="323"/>
      <c r="L799" s="342"/>
      <c r="M799" s="323"/>
      <c r="N799" s="342"/>
      <c r="O799" s="323"/>
      <c r="P799" s="342"/>
      <c r="Q799" s="323"/>
      <c r="R799" s="323"/>
      <c r="S799" s="323"/>
      <c r="T799" s="323"/>
      <c r="U799" s="323"/>
      <c r="V799" s="323"/>
      <c r="W799" s="323"/>
      <c r="X799" s="323"/>
      <c r="Y799" s="323"/>
      <c r="Z799" s="323"/>
      <c r="AA799" s="323"/>
      <c r="AB799" s="323"/>
    </row>
    <row r="800">
      <c r="A800" s="323"/>
      <c r="B800" s="323"/>
      <c r="C800" s="342"/>
      <c r="D800" s="342"/>
      <c r="E800" s="323"/>
      <c r="F800" s="342"/>
      <c r="G800" s="323"/>
      <c r="H800" s="342"/>
      <c r="I800" s="323"/>
      <c r="J800" s="342"/>
      <c r="K800" s="323"/>
      <c r="L800" s="342"/>
      <c r="M800" s="323"/>
      <c r="N800" s="342"/>
      <c r="O800" s="323"/>
      <c r="P800" s="342"/>
      <c r="Q800" s="323"/>
      <c r="R800" s="323"/>
      <c r="S800" s="323"/>
      <c r="T800" s="323"/>
      <c r="U800" s="323"/>
      <c r="V800" s="323"/>
      <c r="W800" s="323"/>
      <c r="X800" s="323"/>
      <c r="Y800" s="323"/>
      <c r="Z800" s="323"/>
      <c r="AA800" s="323"/>
      <c r="AB800" s="323"/>
    </row>
    <row r="801">
      <c r="A801" s="323"/>
      <c r="B801" s="323"/>
      <c r="C801" s="342"/>
      <c r="D801" s="342"/>
      <c r="E801" s="323"/>
      <c r="F801" s="342"/>
      <c r="G801" s="323"/>
      <c r="H801" s="342"/>
      <c r="I801" s="323"/>
      <c r="J801" s="342"/>
      <c r="K801" s="323"/>
      <c r="L801" s="342"/>
      <c r="M801" s="323"/>
      <c r="N801" s="342"/>
      <c r="O801" s="323"/>
      <c r="P801" s="342"/>
      <c r="Q801" s="323"/>
      <c r="R801" s="323"/>
      <c r="S801" s="323"/>
      <c r="T801" s="323"/>
      <c r="U801" s="323"/>
      <c r="V801" s="323"/>
      <c r="W801" s="323"/>
      <c r="X801" s="323"/>
      <c r="Y801" s="323"/>
      <c r="Z801" s="323"/>
      <c r="AA801" s="323"/>
      <c r="AB801" s="323"/>
    </row>
    <row r="802">
      <c r="A802" s="323"/>
      <c r="B802" s="323"/>
      <c r="C802" s="342"/>
      <c r="D802" s="342"/>
      <c r="E802" s="323"/>
      <c r="F802" s="342"/>
      <c r="G802" s="323"/>
      <c r="H802" s="342"/>
      <c r="I802" s="323"/>
      <c r="J802" s="342"/>
      <c r="K802" s="323"/>
      <c r="L802" s="342"/>
      <c r="M802" s="323"/>
      <c r="N802" s="342"/>
      <c r="O802" s="323"/>
      <c r="P802" s="342"/>
      <c r="Q802" s="323"/>
      <c r="R802" s="323"/>
      <c r="S802" s="323"/>
      <c r="T802" s="323"/>
      <c r="U802" s="323"/>
      <c r="V802" s="323"/>
      <c r="W802" s="323"/>
      <c r="X802" s="323"/>
      <c r="Y802" s="323"/>
      <c r="Z802" s="323"/>
      <c r="AA802" s="323"/>
      <c r="AB802" s="323"/>
    </row>
    <row r="803">
      <c r="A803" s="323"/>
      <c r="B803" s="323"/>
      <c r="C803" s="342"/>
      <c r="D803" s="342"/>
      <c r="E803" s="323"/>
      <c r="F803" s="342"/>
      <c r="G803" s="323"/>
      <c r="H803" s="342"/>
      <c r="I803" s="323"/>
      <c r="J803" s="342"/>
      <c r="K803" s="323"/>
      <c r="L803" s="342"/>
      <c r="M803" s="323"/>
      <c r="N803" s="342"/>
      <c r="O803" s="323"/>
      <c r="P803" s="342"/>
      <c r="Q803" s="323"/>
      <c r="R803" s="323"/>
      <c r="S803" s="323"/>
      <c r="T803" s="323"/>
      <c r="U803" s="323"/>
      <c r="V803" s="323"/>
      <c r="W803" s="323"/>
      <c r="X803" s="323"/>
      <c r="Y803" s="323"/>
      <c r="Z803" s="323"/>
      <c r="AA803" s="323"/>
      <c r="AB803" s="323"/>
    </row>
    <row r="804">
      <c r="A804" s="323"/>
      <c r="B804" s="323"/>
      <c r="C804" s="342"/>
      <c r="D804" s="342"/>
      <c r="E804" s="323"/>
      <c r="F804" s="342"/>
      <c r="G804" s="323"/>
      <c r="H804" s="342"/>
      <c r="I804" s="323"/>
      <c r="J804" s="342"/>
      <c r="K804" s="323"/>
      <c r="L804" s="342"/>
      <c r="M804" s="323"/>
      <c r="N804" s="342"/>
      <c r="O804" s="323"/>
      <c r="P804" s="342"/>
      <c r="Q804" s="323"/>
      <c r="R804" s="323"/>
      <c r="S804" s="323"/>
      <c r="T804" s="323"/>
      <c r="U804" s="323"/>
      <c r="V804" s="323"/>
      <c r="W804" s="323"/>
      <c r="X804" s="323"/>
      <c r="Y804" s="323"/>
      <c r="Z804" s="323"/>
      <c r="AA804" s="323"/>
      <c r="AB804" s="323"/>
    </row>
    <row r="805">
      <c r="A805" s="323"/>
      <c r="B805" s="323"/>
      <c r="C805" s="342"/>
      <c r="D805" s="342"/>
      <c r="E805" s="323"/>
      <c r="F805" s="342"/>
      <c r="G805" s="323"/>
      <c r="H805" s="342"/>
      <c r="I805" s="323"/>
      <c r="J805" s="342"/>
      <c r="K805" s="323"/>
      <c r="L805" s="342"/>
      <c r="M805" s="323"/>
      <c r="N805" s="342"/>
      <c r="O805" s="323"/>
      <c r="P805" s="342"/>
      <c r="Q805" s="323"/>
      <c r="R805" s="323"/>
      <c r="S805" s="323"/>
      <c r="T805" s="323"/>
      <c r="U805" s="323"/>
      <c r="V805" s="323"/>
      <c r="W805" s="323"/>
      <c r="X805" s="323"/>
      <c r="Y805" s="323"/>
      <c r="Z805" s="323"/>
      <c r="AA805" s="323"/>
      <c r="AB805" s="323"/>
    </row>
    <row r="806">
      <c r="A806" s="323"/>
      <c r="B806" s="323"/>
      <c r="C806" s="342"/>
      <c r="D806" s="342"/>
      <c r="E806" s="323"/>
      <c r="F806" s="342"/>
      <c r="G806" s="323"/>
      <c r="H806" s="342"/>
      <c r="I806" s="323"/>
      <c r="J806" s="342"/>
      <c r="K806" s="323"/>
      <c r="L806" s="342"/>
      <c r="M806" s="323"/>
      <c r="N806" s="342"/>
      <c r="O806" s="323"/>
      <c r="P806" s="342"/>
      <c r="Q806" s="323"/>
      <c r="R806" s="323"/>
      <c r="S806" s="323"/>
      <c r="T806" s="323"/>
      <c r="U806" s="323"/>
      <c r="V806" s="323"/>
      <c r="W806" s="323"/>
      <c r="X806" s="323"/>
      <c r="Y806" s="323"/>
      <c r="Z806" s="323"/>
      <c r="AA806" s="323"/>
      <c r="AB806" s="323"/>
    </row>
    <row r="807">
      <c r="A807" s="323"/>
      <c r="B807" s="323"/>
      <c r="C807" s="342"/>
      <c r="D807" s="342"/>
      <c r="E807" s="323"/>
      <c r="F807" s="342"/>
      <c r="G807" s="323"/>
      <c r="H807" s="342"/>
      <c r="I807" s="323"/>
      <c r="J807" s="342"/>
      <c r="K807" s="323"/>
      <c r="L807" s="342"/>
      <c r="M807" s="323"/>
      <c r="N807" s="342"/>
      <c r="O807" s="323"/>
      <c r="P807" s="342"/>
      <c r="Q807" s="323"/>
      <c r="R807" s="323"/>
      <c r="S807" s="323"/>
      <c r="T807" s="323"/>
      <c r="U807" s="323"/>
      <c r="V807" s="323"/>
      <c r="W807" s="323"/>
      <c r="X807" s="323"/>
      <c r="Y807" s="323"/>
      <c r="Z807" s="323"/>
      <c r="AA807" s="323"/>
      <c r="AB807" s="323"/>
    </row>
    <row r="808">
      <c r="A808" s="323"/>
      <c r="B808" s="323"/>
      <c r="C808" s="342"/>
      <c r="D808" s="342"/>
      <c r="E808" s="323"/>
      <c r="F808" s="342"/>
      <c r="G808" s="323"/>
      <c r="H808" s="342"/>
      <c r="I808" s="323"/>
      <c r="J808" s="342"/>
      <c r="K808" s="323"/>
      <c r="L808" s="342"/>
      <c r="M808" s="323"/>
      <c r="N808" s="342"/>
      <c r="O808" s="323"/>
      <c r="P808" s="342"/>
      <c r="Q808" s="323"/>
      <c r="R808" s="323"/>
      <c r="S808" s="323"/>
      <c r="T808" s="323"/>
      <c r="U808" s="323"/>
      <c r="V808" s="323"/>
      <c r="W808" s="323"/>
      <c r="X808" s="323"/>
      <c r="Y808" s="323"/>
      <c r="Z808" s="323"/>
      <c r="AA808" s="323"/>
      <c r="AB808" s="323"/>
    </row>
    <row r="809">
      <c r="A809" s="323"/>
      <c r="B809" s="323"/>
      <c r="C809" s="342"/>
      <c r="D809" s="342"/>
      <c r="E809" s="323"/>
      <c r="F809" s="342"/>
      <c r="G809" s="323"/>
      <c r="H809" s="342"/>
      <c r="I809" s="323"/>
      <c r="J809" s="342"/>
      <c r="K809" s="323"/>
      <c r="L809" s="342"/>
      <c r="M809" s="323"/>
      <c r="N809" s="342"/>
      <c r="O809" s="323"/>
      <c r="P809" s="342"/>
      <c r="Q809" s="323"/>
      <c r="R809" s="323"/>
      <c r="S809" s="323"/>
      <c r="T809" s="323"/>
      <c r="U809" s="323"/>
      <c r="V809" s="323"/>
      <c r="W809" s="323"/>
      <c r="X809" s="323"/>
      <c r="Y809" s="323"/>
      <c r="Z809" s="323"/>
      <c r="AA809" s="323"/>
      <c r="AB809" s="323"/>
    </row>
    <row r="810">
      <c r="A810" s="323"/>
      <c r="B810" s="323"/>
      <c r="C810" s="342"/>
      <c r="D810" s="342"/>
      <c r="E810" s="323"/>
      <c r="F810" s="342"/>
      <c r="G810" s="323"/>
      <c r="H810" s="342"/>
      <c r="I810" s="323"/>
      <c r="J810" s="342"/>
      <c r="K810" s="323"/>
      <c r="L810" s="342"/>
      <c r="M810" s="323"/>
      <c r="N810" s="342"/>
      <c r="O810" s="323"/>
      <c r="P810" s="342"/>
      <c r="Q810" s="323"/>
      <c r="R810" s="323"/>
      <c r="S810" s="323"/>
      <c r="T810" s="323"/>
      <c r="U810" s="323"/>
      <c r="V810" s="323"/>
      <c r="W810" s="323"/>
      <c r="X810" s="323"/>
      <c r="Y810" s="323"/>
      <c r="Z810" s="323"/>
      <c r="AA810" s="323"/>
      <c r="AB810" s="323"/>
    </row>
    <row r="811">
      <c r="A811" s="323"/>
      <c r="B811" s="323"/>
      <c r="C811" s="342"/>
      <c r="D811" s="342"/>
      <c r="E811" s="323"/>
      <c r="F811" s="342"/>
      <c r="G811" s="323"/>
      <c r="H811" s="342"/>
      <c r="I811" s="323"/>
      <c r="J811" s="342"/>
      <c r="K811" s="323"/>
      <c r="L811" s="342"/>
      <c r="M811" s="323"/>
      <c r="N811" s="342"/>
      <c r="O811" s="323"/>
      <c r="P811" s="342"/>
      <c r="Q811" s="323"/>
      <c r="R811" s="323"/>
      <c r="S811" s="323"/>
      <c r="T811" s="323"/>
      <c r="U811" s="323"/>
      <c r="V811" s="323"/>
      <c r="W811" s="323"/>
      <c r="X811" s="323"/>
      <c r="Y811" s="323"/>
      <c r="Z811" s="323"/>
      <c r="AA811" s="323"/>
      <c r="AB811" s="323"/>
    </row>
    <row r="812">
      <c r="A812" s="323"/>
      <c r="B812" s="323"/>
      <c r="C812" s="342"/>
      <c r="D812" s="342"/>
      <c r="E812" s="323"/>
      <c r="F812" s="342"/>
      <c r="G812" s="323"/>
      <c r="H812" s="342"/>
      <c r="I812" s="323"/>
      <c r="J812" s="342"/>
      <c r="K812" s="323"/>
      <c r="L812" s="342"/>
      <c r="M812" s="323"/>
      <c r="N812" s="342"/>
      <c r="O812" s="323"/>
      <c r="P812" s="342"/>
      <c r="Q812" s="323"/>
      <c r="R812" s="323"/>
      <c r="S812" s="323"/>
      <c r="T812" s="323"/>
      <c r="U812" s="323"/>
      <c r="V812" s="323"/>
      <c r="W812" s="323"/>
      <c r="X812" s="323"/>
      <c r="Y812" s="323"/>
      <c r="Z812" s="323"/>
      <c r="AA812" s="323"/>
      <c r="AB812" s="323"/>
    </row>
    <row r="813">
      <c r="A813" s="323"/>
      <c r="B813" s="323"/>
      <c r="C813" s="342"/>
      <c r="D813" s="342"/>
      <c r="E813" s="323"/>
      <c r="F813" s="342"/>
      <c r="G813" s="323"/>
      <c r="H813" s="342"/>
      <c r="I813" s="323"/>
      <c r="J813" s="342"/>
      <c r="K813" s="323"/>
      <c r="L813" s="342"/>
      <c r="M813" s="323"/>
      <c r="N813" s="342"/>
      <c r="O813" s="323"/>
      <c r="P813" s="342"/>
      <c r="Q813" s="323"/>
      <c r="R813" s="323"/>
      <c r="S813" s="323"/>
      <c r="T813" s="323"/>
      <c r="U813" s="323"/>
      <c r="V813" s="323"/>
      <c r="W813" s="323"/>
      <c r="X813" s="323"/>
      <c r="Y813" s="323"/>
      <c r="Z813" s="323"/>
      <c r="AA813" s="323"/>
      <c r="AB813" s="323"/>
    </row>
    <row r="814">
      <c r="A814" s="323"/>
      <c r="B814" s="323"/>
      <c r="C814" s="342"/>
      <c r="D814" s="342"/>
      <c r="E814" s="323"/>
      <c r="F814" s="342"/>
      <c r="G814" s="323"/>
      <c r="H814" s="342"/>
      <c r="I814" s="323"/>
      <c r="J814" s="342"/>
      <c r="K814" s="323"/>
      <c r="L814" s="342"/>
      <c r="M814" s="323"/>
      <c r="N814" s="342"/>
      <c r="O814" s="323"/>
      <c r="P814" s="342"/>
      <c r="Q814" s="323"/>
      <c r="R814" s="323"/>
      <c r="S814" s="323"/>
      <c r="T814" s="323"/>
      <c r="U814" s="323"/>
      <c r="V814" s="323"/>
      <c r="W814" s="323"/>
      <c r="X814" s="323"/>
      <c r="Y814" s="323"/>
      <c r="Z814" s="323"/>
      <c r="AA814" s="323"/>
      <c r="AB814" s="323"/>
    </row>
    <row r="815">
      <c r="A815" s="323"/>
      <c r="B815" s="323"/>
      <c r="C815" s="342"/>
      <c r="D815" s="342"/>
      <c r="E815" s="323"/>
      <c r="F815" s="342"/>
      <c r="G815" s="323"/>
      <c r="H815" s="342"/>
      <c r="I815" s="323"/>
      <c r="J815" s="342"/>
      <c r="K815" s="323"/>
      <c r="L815" s="342"/>
      <c r="M815" s="323"/>
      <c r="N815" s="342"/>
      <c r="O815" s="323"/>
      <c r="P815" s="342"/>
      <c r="Q815" s="323"/>
      <c r="R815" s="323"/>
      <c r="S815" s="323"/>
      <c r="T815" s="323"/>
      <c r="U815" s="323"/>
      <c r="V815" s="323"/>
      <c r="W815" s="323"/>
      <c r="X815" s="323"/>
      <c r="Y815" s="323"/>
      <c r="Z815" s="323"/>
      <c r="AA815" s="323"/>
      <c r="AB815" s="323"/>
    </row>
    <row r="816">
      <c r="A816" s="323"/>
      <c r="B816" s="323"/>
      <c r="C816" s="342"/>
      <c r="D816" s="342"/>
      <c r="E816" s="323"/>
      <c r="F816" s="342"/>
      <c r="G816" s="323"/>
      <c r="H816" s="342"/>
      <c r="I816" s="323"/>
      <c r="J816" s="342"/>
      <c r="K816" s="323"/>
      <c r="L816" s="342"/>
      <c r="M816" s="323"/>
      <c r="N816" s="342"/>
      <c r="O816" s="323"/>
      <c r="P816" s="342"/>
      <c r="Q816" s="323"/>
      <c r="R816" s="323"/>
      <c r="S816" s="323"/>
      <c r="T816" s="323"/>
      <c r="U816" s="323"/>
      <c r="V816" s="323"/>
      <c r="W816" s="323"/>
      <c r="X816" s="323"/>
      <c r="Y816" s="323"/>
      <c r="Z816" s="323"/>
      <c r="AA816" s="323"/>
      <c r="AB816" s="323"/>
    </row>
    <row r="817">
      <c r="A817" s="323"/>
      <c r="B817" s="323"/>
      <c r="C817" s="342"/>
      <c r="D817" s="342"/>
      <c r="E817" s="323"/>
      <c r="F817" s="342"/>
      <c r="G817" s="323"/>
      <c r="H817" s="342"/>
      <c r="I817" s="323"/>
      <c r="J817" s="342"/>
      <c r="K817" s="323"/>
      <c r="L817" s="342"/>
      <c r="M817" s="323"/>
      <c r="N817" s="342"/>
      <c r="O817" s="323"/>
      <c r="P817" s="342"/>
      <c r="Q817" s="323"/>
      <c r="R817" s="323"/>
      <c r="S817" s="323"/>
      <c r="T817" s="323"/>
      <c r="U817" s="323"/>
      <c r="V817" s="323"/>
      <c r="W817" s="323"/>
      <c r="X817" s="323"/>
      <c r="Y817" s="323"/>
      <c r="Z817" s="323"/>
      <c r="AA817" s="323"/>
      <c r="AB817" s="323"/>
    </row>
    <row r="818">
      <c r="A818" s="323"/>
      <c r="B818" s="323"/>
      <c r="C818" s="342"/>
      <c r="D818" s="342"/>
      <c r="E818" s="323"/>
      <c r="F818" s="342"/>
      <c r="G818" s="323"/>
      <c r="H818" s="342"/>
      <c r="I818" s="323"/>
      <c r="J818" s="342"/>
      <c r="K818" s="323"/>
      <c r="L818" s="342"/>
      <c r="M818" s="323"/>
      <c r="N818" s="342"/>
      <c r="O818" s="323"/>
      <c r="P818" s="342"/>
      <c r="Q818" s="323"/>
      <c r="R818" s="323"/>
      <c r="S818" s="323"/>
      <c r="T818" s="323"/>
      <c r="U818" s="323"/>
      <c r="V818" s="323"/>
      <c r="W818" s="323"/>
      <c r="X818" s="323"/>
      <c r="Y818" s="323"/>
      <c r="Z818" s="323"/>
      <c r="AA818" s="323"/>
      <c r="AB818" s="323"/>
    </row>
    <row r="819">
      <c r="A819" s="323"/>
      <c r="B819" s="323"/>
      <c r="C819" s="342"/>
      <c r="D819" s="342"/>
      <c r="E819" s="323"/>
      <c r="F819" s="342"/>
      <c r="G819" s="323"/>
      <c r="H819" s="342"/>
      <c r="I819" s="323"/>
      <c r="J819" s="342"/>
      <c r="K819" s="323"/>
      <c r="L819" s="342"/>
      <c r="M819" s="323"/>
      <c r="N819" s="342"/>
      <c r="O819" s="323"/>
      <c r="P819" s="342"/>
      <c r="Q819" s="323"/>
      <c r="R819" s="323"/>
      <c r="S819" s="323"/>
      <c r="T819" s="323"/>
      <c r="U819" s="323"/>
      <c r="V819" s="323"/>
      <c r="W819" s="323"/>
      <c r="X819" s="323"/>
      <c r="Y819" s="323"/>
      <c r="Z819" s="323"/>
      <c r="AA819" s="323"/>
      <c r="AB819" s="323"/>
    </row>
    <row r="820">
      <c r="A820" s="323"/>
      <c r="B820" s="323"/>
      <c r="C820" s="342"/>
      <c r="D820" s="342"/>
      <c r="E820" s="323"/>
      <c r="F820" s="342"/>
      <c r="G820" s="323"/>
      <c r="H820" s="342"/>
      <c r="I820" s="323"/>
      <c r="J820" s="342"/>
      <c r="K820" s="323"/>
      <c r="L820" s="342"/>
      <c r="M820" s="323"/>
      <c r="N820" s="342"/>
      <c r="O820" s="323"/>
      <c r="P820" s="342"/>
      <c r="Q820" s="323"/>
      <c r="R820" s="323"/>
      <c r="S820" s="323"/>
      <c r="T820" s="323"/>
      <c r="U820" s="323"/>
      <c r="V820" s="323"/>
      <c r="W820" s="323"/>
      <c r="X820" s="323"/>
      <c r="Y820" s="323"/>
      <c r="Z820" s="323"/>
      <c r="AA820" s="323"/>
      <c r="AB820" s="323"/>
    </row>
    <row r="821">
      <c r="A821" s="323"/>
      <c r="B821" s="323"/>
      <c r="C821" s="342"/>
      <c r="D821" s="342"/>
      <c r="E821" s="323"/>
      <c r="F821" s="342"/>
      <c r="G821" s="323"/>
      <c r="H821" s="342"/>
      <c r="I821" s="323"/>
      <c r="J821" s="342"/>
      <c r="K821" s="323"/>
      <c r="L821" s="342"/>
      <c r="M821" s="323"/>
      <c r="N821" s="342"/>
      <c r="O821" s="323"/>
      <c r="P821" s="342"/>
      <c r="Q821" s="323"/>
      <c r="R821" s="323"/>
      <c r="S821" s="323"/>
      <c r="T821" s="323"/>
      <c r="U821" s="323"/>
      <c r="V821" s="323"/>
      <c r="W821" s="323"/>
      <c r="X821" s="323"/>
      <c r="Y821" s="323"/>
      <c r="Z821" s="323"/>
      <c r="AA821" s="323"/>
      <c r="AB821" s="323"/>
    </row>
    <row r="822">
      <c r="A822" s="323"/>
      <c r="B822" s="323"/>
      <c r="C822" s="342"/>
      <c r="D822" s="342"/>
      <c r="E822" s="323"/>
      <c r="F822" s="342"/>
      <c r="G822" s="323"/>
      <c r="H822" s="342"/>
      <c r="I822" s="323"/>
      <c r="J822" s="342"/>
      <c r="K822" s="323"/>
      <c r="L822" s="342"/>
      <c r="M822" s="323"/>
      <c r="N822" s="342"/>
      <c r="O822" s="323"/>
      <c r="P822" s="342"/>
      <c r="Q822" s="323"/>
      <c r="R822" s="323"/>
      <c r="S822" s="323"/>
      <c r="T822" s="323"/>
      <c r="U822" s="323"/>
      <c r="V822" s="323"/>
      <c r="W822" s="323"/>
      <c r="X822" s="323"/>
      <c r="Y822" s="323"/>
      <c r="Z822" s="323"/>
      <c r="AA822" s="323"/>
      <c r="AB822" s="323"/>
    </row>
    <row r="823">
      <c r="A823" s="323"/>
      <c r="B823" s="323"/>
      <c r="C823" s="342"/>
      <c r="D823" s="342"/>
      <c r="E823" s="323"/>
      <c r="F823" s="342"/>
      <c r="G823" s="323"/>
      <c r="H823" s="342"/>
      <c r="I823" s="323"/>
      <c r="J823" s="342"/>
      <c r="K823" s="323"/>
      <c r="L823" s="342"/>
      <c r="M823" s="323"/>
      <c r="N823" s="342"/>
      <c r="O823" s="323"/>
      <c r="P823" s="342"/>
      <c r="Q823" s="323"/>
      <c r="R823" s="323"/>
      <c r="S823" s="323"/>
      <c r="T823" s="323"/>
      <c r="U823" s="323"/>
      <c r="V823" s="323"/>
      <c r="W823" s="323"/>
      <c r="X823" s="323"/>
      <c r="Y823" s="323"/>
      <c r="Z823" s="323"/>
      <c r="AA823" s="323"/>
      <c r="AB823" s="323"/>
    </row>
    <row r="824">
      <c r="A824" s="323"/>
      <c r="B824" s="323"/>
      <c r="C824" s="342"/>
      <c r="D824" s="342"/>
      <c r="E824" s="323"/>
      <c r="F824" s="342"/>
      <c r="G824" s="323"/>
      <c r="H824" s="342"/>
      <c r="I824" s="323"/>
      <c r="J824" s="342"/>
      <c r="K824" s="323"/>
      <c r="L824" s="342"/>
      <c r="M824" s="323"/>
      <c r="N824" s="342"/>
      <c r="O824" s="323"/>
      <c r="P824" s="342"/>
      <c r="Q824" s="323"/>
      <c r="R824" s="323"/>
      <c r="S824" s="323"/>
      <c r="T824" s="323"/>
      <c r="U824" s="323"/>
      <c r="V824" s="323"/>
      <c r="W824" s="323"/>
      <c r="X824" s="323"/>
      <c r="Y824" s="323"/>
      <c r="Z824" s="323"/>
      <c r="AA824" s="323"/>
      <c r="AB824" s="323"/>
    </row>
    <row r="825">
      <c r="A825" s="323"/>
      <c r="B825" s="323"/>
      <c r="C825" s="342"/>
      <c r="D825" s="342"/>
      <c r="E825" s="323"/>
      <c r="F825" s="342"/>
      <c r="G825" s="323"/>
      <c r="H825" s="342"/>
      <c r="I825" s="323"/>
      <c r="J825" s="342"/>
      <c r="K825" s="323"/>
      <c r="L825" s="342"/>
      <c r="M825" s="323"/>
      <c r="N825" s="342"/>
      <c r="O825" s="323"/>
      <c r="P825" s="342"/>
      <c r="Q825" s="323"/>
      <c r="R825" s="323"/>
      <c r="S825" s="323"/>
      <c r="T825" s="323"/>
      <c r="U825" s="323"/>
      <c r="V825" s="323"/>
      <c r="W825" s="323"/>
      <c r="X825" s="323"/>
      <c r="Y825" s="323"/>
      <c r="Z825" s="323"/>
      <c r="AA825" s="323"/>
      <c r="AB825" s="323"/>
    </row>
    <row r="826">
      <c r="A826" s="323"/>
      <c r="B826" s="323"/>
      <c r="C826" s="342"/>
      <c r="D826" s="342"/>
      <c r="E826" s="323"/>
      <c r="F826" s="342"/>
      <c r="G826" s="323"/>
      <c r="H826" s="342"/>
      <c r="I826" s="323"/>
      <c r="J826" s="342"/>
      <c r="K826" s="323"/>
      <c r="L826" s="342"/>
      <c r="M826" s="323"/>
      <c r="N826" s="342"/>
      <c r="O826" s="323"/>
      <c r="P826" s="342"/>
      <c r="Q826" s="323"/>
      <c r="R826" s="323"/>
      <c r="S826" s="323"/>
      <c r="T826" s="323"/>
      <c r="U826" s="323"/>
      <c r="V826" s="323"/>
      <c r="W826" s="323"/>
      <c r="X826" s="323"/>
      <c r="Y826" s="323"/>
      <c r="Z826" s="323"/>
      <c r="AA826" s="323"/>
      <c r="AB826" s="323"/>
    </row>
    <row r="827">
      <c r="A827" s="323"/>
      <c r="B827" s="323"/>
      <c r="C827" s="342"/>
      <c r="D827" s="342"/>
      <c r="E827" s="323"/>
      <c r="F827" s="342"/>
      <c r="G827" s="323"/>
      <c r="H827" s="342"/>
      <c r="I827" s="323"/>
      <c r="J827" s="342"/>
      <c r="K827" s="323"/>
      <c r="L827" s="342"/>
      <c r="M827" s="323"/>
      <c r="N827" s="342"/>
      <c r="O827" s="323"/>
      <c r="P827" s="342"/>
      <c r="Q827" s="323"/>
      <c r="R827" s="323"/>
      <c r="S827" s="323"/>
      <c r="T827" s="323"/>
      <c r="U827" s="323"/>
      <c r="V827" s="323"/>
      <c r="W827" s="323"/>
      <c r="X827" s="323"/>
      <c r="Y827" s="323"/>
      <c r="Z827" s="323"/>
      <c r="AA827" s="323"/>
      <c r="AB827" s="323"/>
    </row>
    <row r="828">
      <c r="A828" s="323"/>
      <c r="B828" s="323"/>
      <c r="C828" s="342"/>
      <c r="D828" s="342"/>
      <c r="E828" s="323"/>
      <c r="F828" s="342"/>
      <c r="G828" s="323"/>
      <c r="H828" s="342"/>
      <c r="I828" s="323"/>
      <c r="J828" s="342"/>
      <c r="K828" s="323"/>
      <c r="L828" s="342"/>
      <c r="M828" s="323"/>
      <c r="N828" s="342"/>
      <c r="O828" s="323"/>
      <c r="P828" s="342"/>
      <c r="Q828" s="323"/>
      <c r="R828" s="323"/>
      <c r="S828" s="323"/>
      <c r="T828" s="323"/>
      <c r="U828" s="323"/>
      <c r="V828" s="323"/>
      <c r="W828" s="323"/>
      <c r="X828" s="323"/>
      <c r="Y828" s="323"/>
      <c r="Z828" s="323"/>
      <c r="AA828" s="323"/>
      <c r="AB828" s="323"/>
    </row>
    <row r="829">
      <c r="A829" s="323"/>
      <c r="B829" s="323"/>
      <c r="C829" s="342"/>
      <c r="D829" s="342"/>
      <c r="E829" s="323"/>
      <c r="F829" s="342"/>
      <c r="G829" s="323"/>
      <c r="H829" s="342"/>
      <c r="I829" s="323"/>
      <c r="J829" s="342"/>
      <c r="K829" s="323"/>
      <c r="L829" s="342"/>
      <c r="M829" s="323"/>
      <c r="N829" s="342"/>
      <c r="O829" s="323"/>
      <c r="P829" s="342"/>
      <c r="Q829" s="323"/>
      <c r="R829" s="323"/>
      <c r="S829" s="323"/>
      <c r="T829" s="323"/>
      <c r="U829" s="323"/>
      <c r="V829" s="323"/>
      <c r="W829" s="323"/>
      <c r="X829" s="323"/>
      <c r="Y829" s="323"/>
      <c r="Z829" s="323"/>
      <c r="AA829" s="323"/>
      <c r="AB829" s="323"/>
    </row>
    <row r="830">
      <c r="A830" s="323"/>
      <c r="B830" s="323"/>
      <c r="C830" s="342"/>
      <c r="D830" s="342"/>
      <c r="E830" s="323"/>
      <c r="F830" s="342"/>
      <c r="G830" s="323"/>
      <c r="H830" s="342"/>
      <c r="I830" s="323"/>
      <c r="J830" s="342"/>
      <c r="K830" s="323"/>
      <c r="L830" s="342"/>
      <c r="M830" s="323"/>
      <c r="N830" s="342"/>
      <c r="O830" s="323"/>
      <c r="P830" s="342"/>
      <c r="Q830" s="323"/>
      <c r="R830" s="323"/>
      <c r="S830" s="323"/>
      <c r="T830" s="323"/>
      <c r="U830" s="323"/>
      <c r="V830" s="323"/>
      <c r="W830" s="323"/>
      <c r="X830" s="323"/>
      <c r="Y830" s="323"/>
      <c r="Z830" s="323"/>
      <c r="AA830" s="323"/>
      <c r="AB830" s="323"/>
    </row>
    <row r="831">
      <c r="A831" s="323"/>
      <c r="B831" s="323"/>
      <c r="C831" s="342"/>
      <c r="D831" s="342"/>
      <c r="E831" s="323"/>
      <c r="F831" s="342"/>
      <c r="G831" s="323"/>
      <c r="H831" s="342"/>
      <c r="I831" s="323"/>
      <c r="J831" s="342"/>
      <c r="K831" s="323"/>
      <c r="L831" s="342"/>
      <c r="M831" s="323"/>
      <c r="N831" s="342"/>
      <c r="O831" s="323"/>
      <c r="P831" s="342"/>
      <c r="Q831" s="323"/>
      <c r="R831" s="323"/>
      <c r="S831" s="323"/>
      <c r="T831" s="323"/>
      <c r="U831" s="323"/>
      <c r="V831" s="323"/>
      <c r="W831" s="323"/>
      <c r="X831" s="323"/>
      <c r="Y831" s="323"/>
      <c r="Z831" s="323"/>
      <c r="AA831" s="323"/>
      <c r="AB831" s="323"/>
    </row>
    <row r="832">
      <c r="A832" s="323"/>
      <c r="B832" s="323"/>
      <c r="C832" s="342"/>
      <c r="D832" s="342"/>
      <c r="E832" s="323"/>
      <c r="F832" s="342"/>
      <c r="G832" s="323"/>
      <c r="H832" s="342"/>
      <c r="I832" s="323"/>
      <c r="J832" s="342"/>
      <c r="K832" s="323"/>
      <c r="L832" s="342"/>
      <c r="M832" s="323"/>
      <c r="N832" s="342"/>
      <c r="O832" s="323"/>
      <c r="P832" s="342"/>
      <c r="Q832" s="323"/>
      <c r="R832" s="323"/>
      <c r="S832" s="323"/>
      <c r="T832" s="323"/>
      <c r="U832" s="323"/>
      <c r="V832" s="323"/>
      <c r="W832" s="323"/>
      <c r="X832" s="323"/>
      <c r="Y832" s="323"/>
      <c r="Z832" s="323"/>
      <c r="AA832" s="323"/>
      <c r="AB832" s="323"/>
    </row>
    <row r="833">
      <c r="A833" s="323"/>
      <c r="B833" s="323"/>
      <c r="C833" s="342"/>
      <c r="D833" s="342"/>
      <c r="E833" s="323"/>
      <c r="F833" s="342"/>
      <c r="G833" s="323"/>
      <c r="H833" s="342"/>
      <c r="I833" s="323"/>
      <c r="J833" s="342"/>
      <c r="K833" s="323"/>
      <c r="L833" s="342"/>
      <c r="M833" s="323"/>
      <c r="N833" s="342"/>
      <c r="O833" s="323"/>
      <c r="P833" s="342"/>
      <c r="Q833" s="323"/>
      <c r="R833" s="323"/>
      <c r="S833" s="323"/>
      <c r="T833" s="323"/>
      <c r="U833" s="323"/>
      <c r="V833" s="323"/>
      <c r="W833" s="323"/>
      <c r="X833" s="323"/>
      <c r="Y833" s="323"/>
      <c r="Z833" s="323"/>
      <c r="AA833" s="323"/>
      <c r="AB833" s="323"/>
    </row>
    <row r="834">
      <c r="A834" s="323"/>
      <c r="B834" s="323"/>
      <c r="C834" s="342"/>
      <c r="D834" s="342"/>
      <c r="E834" s="323"/>
      <c r="F834" s="342"/>
      <c r="G834" s="323"/>
      <c r="H834" s="342"/>
      <c r="I834" s="323"/>
      <c r="J834" s="342"/>
      <c r="K834" s="323"/>
      <c r="L834" s="342"/>
      <c r="M834" s="323"/>
      <c r="N834" s="342"/>
      <c r="O834" s="323"/>
      <c r="P834" s="342"/>
      <c r="Q834" s="323"/>
      <c r="R834" s="323"/>
      <c r="S834" s="323"/>
      <c r="T834" s="323"/>
      <c r="U834" s="323"/>
      <c r="V834" s="323"/>
      <c r="W834" s="323"/>
      <c r="X834" s="323"/>
      <c r="Y834" s="323"/>
      <c r="Z834" s="323"/>
      <c r="AA834" s="323"/>
      <c r="AB834" s="323"/>
    </row>
    <row r="835">
      <c r="A835" s="323"/>
      <c r="B835" s="323"/>
      <c r="C835" s="342"/>
      <c r="D835" s="342"/>
      <c r="E835" s="323"/>
      <c r="F835" s="342"/>
      <c r="G835" s="323"/>
      <c r="H835" s="342"/>
      <c r="I835" s="323"/>
      <c r="J835" s="342"/>
      <c r="K835" s="323"/>
      <c r="L835" s="342"/>
      <c r="M835" s="323"/>
      <c r="N835" s="342"/>
      <c r="O835" s="323"/>
      <c r="P835" s="342"/>
      <c r="Q835" s="323"/>
      <c r="R835" s="323"/>
      <c r="S835" s="323"/>
      <c r="T835" s="323"/>
      <c r="U835" s="323"/>
      <c r="V835" s="323"/>
      <c r="W835" s="323"/>
      <c r="X835" s="323"/>
      <c r="Y835" s="323"/>
      <c r="Z835" s="323"/>
      <c r="AA835" s="323"/>
      <c r="AB835" s="323"/>
    </row>
    <row r="836">
      <c r="A836" s="323"/>
      <c r="B836" s="323"/>
      <c r="C836" s="342"/>
      <c r="D836" s="342"/>
      <c r="E836" s="323"/>
      <c r="F836" s="342"/>
      <c r="G836" s="323"/>
      <c r="H836" s="342"/>
      <c r="I836" s="323"/>
      <c r="J836" s="342"/>
      <c r="K836" s="323"/>
      <c r="L836" s="342"/>
      <c r="M836" s="323"/>
      <c r="N836" s="342"/>
      <c r="O836" s="323"/>
      <c r="P836" s="342"/>
      <c r="Q836" s="323"/>
      <c r="R836" s="323"/>
      <c r="S836" s="323"/>
      <c r="T836" s="323"/>
      <c r="U836" s="323"/>
      <c r="V836" s="323"/>
      <c r="W836" s="323"/>
      <c r="X836" s="323"/>
      <c r="Y836" s="323"/>
      <c r="Z836" s="323"/>
      <c r="AA836" s="323"/>
      <c r="AB836" s="323"/>
    </row>
    <row r="837">
      <c r="A837" s="323"/>
      <c r="B837" s="323"/>
      <c r="C837" s="342"/>
      <c r="D837" s="342"/>
      <c r="E837" s="323"/>
      <c r="F837" s="342"/>
      <c r="G837" s="323"/>
      <c r="H837" s="342"/>
      <c r="I837" s="323"/>
      <c r="J837" s="342"/>
      <c r="K837" s="323"/>
      <c r="L837" s="342"/>
      <c r="M837" s="323"/>
      <c r="N837" s="342"/>
      <c r="O837" s="323"/>
      <c r="P837" s="342"/>
      <c r="Q837" s="323"/>
      <c r="R837" s="323"/>
      <c r="S837" s="323"/>
      <c r="T837" s="323"/>
      <c r="U837" s="323"/>
      <c r="V837" s="323"/>
      <c r="W837" s="323"/>
      <c r="X837" s="323"/>
      <c r="Y837" s="323"/>
      <c r="Z837" s="323"/>
      <c r="AA837" s="323"/>
      <c r="AB837" s="323"/>
    </row>
    <row r="838">
      <c r="A838" s="323"/>
      <c r="B838" s="323"/>
      <c r="C838" s="342"/>
      <c r="D838" s="342"/>
      <c r="E838" s="323"/>
      <c r="F838" s="342"/>
      <c r="G838" s="323"/>
      <c r="H838" s="342"/>
      <c r="I838" s="323"/>
      <c r="J838" s="342"/>
      <c r="K838" s="323"/>
      <c r="L838" s="342"/>
      <c r="M838" s="323"/>
      <c r="N838" s="342"/>
      <c r="O838" s="323"/>
      <c r="P838" s="342"/>
      <c r="Q838" s="323"/>
      <c r="R838" s="323"/>
      <c r="S838" s="323"/>
      <c r="T838" s="323"/>
      <c r="U838" s="323"/>
      <c r="V838" s="323"/>
      <c r="W838" s="323"/>
      <c r="X838" s="323"/>
      <c r="Y838" s="323"/>
      <c r="Z838" s="323"/>
      <c r="AA838" s="323"/>
      <c r="AB838" s="323"/>
    </row>
    <row r="839">
      <c r="A839" s="323"/>
      <c r="B839" s="323"/>
      <c r="C839" s="342"/>
      <c r="D839" s="342"/>
      <c r="E839" s="323"/>
      <c r="F839" s="342"/>
      <c r="G839" s="323"/>
      <c r="H839" s="342"/>
      <c r="I839" s="323"/>
      <c r="J839" s="342"/>
      <c r="K839" s="323"/>
      <c r="L839" s="342"/>
      <c r="M839" s="323"/>
      <c r="N839" s="342"/>
      <c r="O839" s="323"/>
      <c r="P839" s="342"/>
      <c r="Q839" s="323"/>
      <c r="R839" s="323"/>
      <c r="S839" s="323"/>
      <c r="T839" s="323"/>
      <c r="U839" s="323"/>
      <c r="V839" s="323"/>
      <c r="W839" s="323"/>
      <c r="X839" s="323"/>
      <c r="Y839" s="323"/>
      <c r="Z839" s="323"/>
      <c r="AA839" s="323"/>
      <c r="AB839" s="323"/>
    </row>
    <row r="840">
      <c r="A840" s="323"/>
      <c r="B840" s="323"/>
      <c r="C840" s="342"/>
      <c r="D840" s="342"/>
      <c r="E840" s="323"/>
      <c r="F840" s="342"/>
      <c r="G840" s="323"/>
      <c r="H840" s="342"/>
      <c r="I840" s="323"/>
      <c r="J840" s="342"/>
      <c r="K840" s="323"/>
      <c r="L840" s="342"/>
      <c r="M840" s="323"/>
      <c r="N840" s="342"/>
      <c r="O840" s="323"/>
      <c r="P840" s="342"/>
      <c r="Q840" s="323"/>
      <c r="R840" s="323"/>
      <c r="S840" s="323"/>
      <c r="T840" s="323"/>
      <c r="U840" s="323"/>
      <c r="V840" s="323"/>
      <c r="W840" s="323"/>
      <c r="X840" s="323"/>
      <c r="Y840" s="323"/>
      <c r="Z840" s="323"/>
      <c r="AA840" s="323"/>
      <c r="AB840" s="323"/>
    </row>
    <row r="841">
      <c r="A841" s="323"/>
      <c r="B841" s="323"/>
      <c r="C841" s="342"/>
      <c r="D841" s="342"/>
      <c r="E841" s="323"/>
      <c r="F841" s="342"/>
      <c r="G841" s="323"/>
      <c r="H841" s="342"/>
      <c r="I841" s="323"/>
      <c r="J841" s="342"/>
      <c r="K841" s="323"/>
      <c r="L841" s="342"/>
      <c r="M841" s="323"/>
      <c r="N841" s="342"/>
      <c r="O841" s="323"/>
      <c r="P841" s="342"/>
      <c r="Q841" s="323"/>
      <c r="R841" s="323"/>
      <c r="S841" s="323"/>
      <c r="T841" s="323"/>
      <c r="U841" s="323"/>
      <c r="V841" s="323"/>
      <c r="W841" s="323"/>
      <c r="X841" s="323"/>
      <c r="Y841" s="323"/>
      <c r="Z841" s="323"/>
      <c r="AA841" s="323"/>
      <c r="AB841" s="323"/>
    </row>
    <row r="842">
      <c r="A842" s="323"/>
      <c r="B842" s="323"/>
      <c r="C842" s="342"/>
      <c r="D842" s="342"/>
      <c r="E842" s="323"/>
      <c r="F842" s="342"/>
      <c r="G842" s="323"/>
      <c r="H842" s="342"/>
      <c r="I842" s="323"/>
      <c r="J842" s="342"/>
      <c r="K842" s="323"/>
      <c r="L842" s="342"/>
      <c r="M842" s="323"/>
      <c r="N842" s="342"/>
      <c r="O842" s="323"/>
      <c r="P842" s="342"/>
      <c r="Q842" s="323"/>
      <c r="R842" s="323"/>
      <c r="S842" s="323"/>
      <c r="T842" s="323"/>
      <c r="U842" s="323"/>
      <c r="V842" s="323"/>
      <c r="W842" s="323"/>
      <c r="X842" s="323"/>
      <c r="Y842" s="323"/>
      <c r="Z842" s="323"/>
      <c r="AA842" s="323"/>
      <c r="AB842" s="323"/>
    </row>
    <row r="843">
      <c r="A843" s="323"/>
      <c r="B843" s="323"/>
      <c r="C843" s="342"/>
      <c r="D843" s="342"/>
      <c r="E843" s="323"/>
      <c r="F843" s="342"/>
      <c r="G843" s="323"/>
      <c r="H843" s="342"/>
      <c r="I843" s="323"/>
      <c r="J843" s="342"/>
      <c r="K843" s="323"/>
      <c r="L843" s="342"/>
      <c r="M843" s="323"/>
      <c r="N843" s="342"/>
      <c r="O843" s="323"/>
      <c r="P843" s="342"/>
      <c r="Q843" s="323"/>
      <c r="R843" s="323"/>
      <c r="S843" s="323"/>
      <c r="T843" s="323"/>
      <c r="U843" s="323"/>
      <c r="V843" s="323"/>
      <c r="W843" s="323"/>
      <c r="X843" s="323"/>
      <c r="Y843" s="323"/>
      <c r="Z843" s="323"/>
      <c r="AA843" s="323"/>
      <c r="AB843" s="323"/>
    </row>
    <row r="844">
      <c r="A844" s="323"/>
      <c r="B844" s="323"/>
      <c r="C844" s="342"/>
      <c r="D844" s="342"/>
      <c r="E844" s="323"/>
      <c r="F844" s="342"/>
      <c r="G844" s="323"/>
      <c r="H844" s="342"/>
      <c r="I844" s="323"/>
      <c r="J844" s="342"/>
      <c r="K844" s="323"/>
      <c r="L844" s="342"/>
      <c r="M844" s="323"/>
      <c r="N844" s="342"/>
      <c r="O844" s="323"/>
      <c r="P844" s="342"/>
      <c r="Q844" s="323"/>
      <c r="R844" s="323"/>
      <c r="S844" s="323"/>
      <c r="T844" s="323"/>
      <c r="U844" s="323"/>
      <c r="V844" s="323"/>
      <c r="W844" s="323"/>
      <c r="X844" s="323"/>
      <c r="Y844" s="323"/>
      <c r="Z844" s="323"/>
      <c r="AA844" s="323"/>
      <c r="AB844" s="323"/>
    </row>
    <row r="845">
      <c r="A845" s="323"/>
      <c r="B845" s="323"/>
      <c r="C845" s="342"/>
      <c r="D845" s="342"/>
      <c r="E845" s="323"/>
      <c r="F845" s="342"/>
      <c r="G845" s="323"/>
      <c r="H845" s="342"/>
      <c r="I845" s="323"/>
      <c r="J845" s="342"/>
      <c r="K845" s="323"/>
      <c r="L845" s="342"/>
      <c r="M845" s="323"/>
      <c r="N845" s="342"/>
      <c r="O845" s="323"/>
      <c r="P845" s="342"/>
      <c r="Q845" s="323"/>
      <c r="R845" s="323"/>
      <c r="S845" s="323"/>
      <c r="T845" s="323"/>
      <c r="U845" s="323"/>
      <c r="V845" s="323"/>
      <c r="W845" s="323"/>
      <c r="X845" s="323"/>
      <c r="Y845" s="323"/>
      <c r="Z845" s="323"/>
      <c r="AA845" s="323"/>
      <c r="AB845" s="323"/>
    </row>
    <row r="846">
      <c r="A846" s="323"/>
      <c r="B846" s="323"/>
      <c r="C846" s="342"/>
      <c r="D846" s="342"/>
      <c r="E846" s="323"/>
      <c r="F846" s="342"/>
      <c r="G846" s="323"/>
      <c r="H846" s="342"/>
      <c r="I846" s="323"/>
      <c r="J846" s="342"/>
      <c r="K846" s="323"/>
      <c r="L846" s="342"/>
      <c r="M846" s="323"/>
      <c r="N846" s="342"/>
      <c r="O846" s="323"/>
      <c r="P846" s="342"/>
      <c r="Q846" s="323"/>
      <c r="R846" s="323"/>
      <c r="S846" s="323"/>
      <c r="T846" s="323"/>
      <c r="U846" s="323"/>
      <c r="V846" s="323"/>
      <c r="W846" s="323"/>
      <c r="X846" s="323"/>
      <c r="Y846" s="323"/>
      <c r="Z846" s="323"/>
      <c r="AA846" s="323"/>
      <c r="AB846" s="323"/>
    </row>
    <row r="847">
      <c r="A847" s="323"/>
      <c r="B847" s="323"/>
      <c r="C847" s="342"/>
      <c r="D847" s="342"/>
      <c r="E847" s="323"/>
      <c r="F847" s="342"/>
      <c r="G847" s="323"/>
      <c r="H847" s="342"/>
      <c r="I847" s="323"/>
      <c r="J847" s="342"/>
      <c r="K847" s="323"/>
      <c r="L847" s="342"/>
      <c r="M847" s="323"/>
      <c r="N847" s="342"/>
      <c r="O847" s="323"/>
      <c r="P847" s="342"/>
      <c r="Q847" s="323"/>
      <c r="R847" s="323"/>
      <c r="S847" s="323"/>
      <c r="T847" s="323"/>
      <c r="U847" s="323"/>
      <c r="V847" s="323"/>
      <c r="W847" s="323"/>
      <c r="X847" s="323"/>
      <c r="Y847" s="323"/>
      <c r="Z847" s="323"/>
      <c r="AA847" s="323"/>
      <c r="AB847" s="323"/>
    </row>
    <row r="848">
      <c r="A848" s="323"/>
      <c r="B848" s="323"/>
      <c r="C848" s="342"/>
      <c r="D848" s="342"/>
      <c r="E848" s="323"/>
      <c r="F848" s="342"/>
      <c r="G848" s="323"/>
      <c r="H848" s="342"/>
      <c r="I848" s="323"/>
      <c r="J848" s="342"/>
      <c r="K848" s="323"/>
      <c r="L848" s="342"/>
      <c r="M848" s="323"/>
      <c r="N848" s="342"/>
      <c r="O848" s="323"/>
      <c r="P848" s="342"/>
      <c r="Q848" s="323"/>
      <c r="R848" s="323"/>
      <c r="S848" s="323"/>
      <c r="T848" s="323"/>
      <c r="U848" s="323"/>
      <c r="V848" s="323"/>
      <c r="W848" s="323"/>
      <c r="X848" s="323"/>
      <c r="Y848" s="323"/>
      <c r="Z848" s="323"/>
      <c r="AA848" s="323"/>
      <c r="AB848" s="323"/>
    </row>
    <row r="849">
      <c r="A849" s="323"/>
      <c r="B849" s="323"/>
      <c r="C849" s="342"/>
      <c r="D849" s="342"/>
      <c r="E849" s="323"/>
      <c r="F849" s="342"/>
      <c r="G849" s="323"/>
      <c r="H849" s="342"/>
      <c r="I849" s="323"/>
      <c r="J849" s="342"/>
      <c r="K849" s="323"/>
      <c r="L849" s="342"/>
      <c r="M849" s="323"/>
      <c r="N849" s="342"/>
      <c r="O849" s="323"/>
      <c r="P849" s="342"/>
      <c r="Q849" s="323"/>
      <c r="R849" s="323"/>
      <c r="S849" s="323"/>
      <c r="T849" s="323"/>
      <c r="U849" s="323"/>
      <c r="V849" s="323"/>
      <c r="W849" s="323"/>
      <c r="X849" s="323"/>
      <c r="Y849" s="323"/>
      <c r="Z849" s="323"/>
      <c r="AA849" s="323"/>
      <c r="AB849" s="323"/>
    </row>
    <row r="850">
      <c r="A850" s="323"/>
      <c r="B850" s="323"/>
      <c r="C850" s="342"/>
      <c r="D850" s="342"/>
      <c r="E850" s="323"/>
      <c r="F850" s="342"/>
      <c r="G850" s="323"/>
      <c r="H850" s="342"/>
      <c r="I850" s="323"/>
      <c r="J850" s="342"/>
      <c r="K850" s="323"/>
      <c r="L850" s="342"/>
      <c r="M850" s="323"/>
      <c r="N850" s="342"/>
      <c r="O850" s="323"/>
      <c r="P850" s="342"/>
      <c r="Q850" s="323"/>
      <c r="R850" s="323"/>
      <c r="S850" s="323"/>
      <c r="T850" s="323"/>
      <c r="U850" s="323"/>
      <c r="V850" s="323"/>
      <c r="W850" s="323"/>
      <c r="X850" s="323"/>
      <c r="Y850" s="323"/>
      <c r="Z850" s="323"/>
      <c r="AA850" s="323"/>
      <c r="AB850" s="323"/>
    </row>
    <row r="851">
      <c r="A851" s="323"/>
      <c r="B851" s="323"/>
      <c r="C851" s="342"/>
      <c r="D851" s="342"/>
      <c r="E851" s="323"/>
      <c r="F851" s="342"/>
      <c r="G851" s="323"/>
      <c r="H851" s="342"/>
      <c r="I851" s="323"/>
      <c r="J851" s="342"/>
      <c r="K851" s="323"/>
      <c r="L851" s="342"/>
      <c r="M851" s="323"/>
      <c r="N851" s="342"/>
      <c r="O851" s="323"/>
      <c r="P851" s="342"/>
      <c r="Q851" s="323"/>
      <c r="R851" s="323"/>
      <c r="S851" s="323"/>
      <c r="T851" s="323"/>
      <c r="U851" s="323"/>
      <c r="V851" s="323"/>
      <c r="W851" s="323"/>
      <c r="X851" s="323"/>
      <c r="Y851" s="323"/>
      <c r="Z851" s="323"/>
      <c r="AA851" s="323"/>
      <c r="AB851" s="323"/>
    </row>
    <row r="852">
      <c r="A852" s="323"/>
      <c r="B852" s="323"/>
      <c r="C852" s="342"/>
      <c r="D852" s="342"/>
      <c r="E852" s="323"/>
      <c r="F852" s="342"/>
      <c r="G852" s="323"/>
      <c r="H852" s="342"/>
      <c r="I852" s="323"/>
      <c r="J852" s="342"/>
      <c r="K852" s="323"/>
      <c r="L852" s="342"/>
      <c r="M852" s="323"/>
      <c r="N852" s="342"/>
      <c r="O852" s="323"/>
      <c r="P852" s="342"/>
      <c r="Q852" s="323"/>
      <c r="R852" s="323"/>
      <c r="S852" s="323"/>
      <c r="T852" s="323"/>
      <c r="U852" s="323"/>
      <c r="V852" s="323"/>
      <c r="W852" s="323"/>
      <c r="X852" s="323"/>
      <c r="Y852" s="323"/>
      <c r="Z852" s="323"/>
      <c r="AA852" s="323"/>
      <c r="AB852" s="323"/>
    </row>
    <row r="853">
      <c r="A853" s="323"/>
      <c r="B853" s="323"/>
      <c r="C853" s="342"/>
      <c r="D853" s="342"/>
      <c r="E853" s="323"/>
      <c r="F853" s="342"/>
      <c r="G853" s="323"/>
      <c r="H853" s="342"/>
      <c r="I853" s="323"/>
      <c r="J853" s="342"/>
      <c r="K853" s="323"/>
      <c r="L853" s="342"/>
      <c r="M853" s="323"/>
      <c r="N853" s="342"/>
      <c r="O853" s="323"/>
      <c r="P853" s="342"/>
      <c r="Q853" s="323"/>
      <c r="R853" s="323"/>
      <c r="S853" s="323"/>
      <c r="T853" s="323"/>
      <c r="U853" s="323"/>
      <c r="V853" s="323"/>
      <c r="W853" s="323"/>
      <c r="X853" s="323"/>
      <c r="Y853" s="323"/>
      <c r="Z853" s="323"/>
      <c r="AA853" s="323"/>
      <c r="AB853" s="323"/>
    </row>
    <row r="854">
      <c r="A854" s="323"/>
      <c r="B854" s="323"/>
      <c r="C854" s="342"/>
      <c r="D854" s="342"/>
      <c r="E854" s="323"/>
      <c r="F854" s="342"/>
      <c r="G854" s="323"/>
      <c r="H854" s="342"/>
      <c r="I854" s="323"/>
      <c r="J854" s="342"/>
      <c r="K854" s="323"/>
      <c r="L854" s="342"/>
      <c r="M854" s="323"/>
      <c r="N854" s="342"/>
      <c r="O854" s="323"/>
      <c r="P854" s="342"/>
      <c r="Q854" s="323"/>
      <c r="R854" s="323"/>
      <c r="S854" s="323"/>
      <c r="T854" s="323"/>
      <c r="U854" s="323"/>
      <c r="V854" s="323"/>
      <c r="W854" s="323"/>
      <c r="X854" s="323"/>
      <c r="Y854" s="323"/>
      <c r="Z854" s="323"/>
      <c r="AA854" s="323"/>
      <c r="AB854" s="323"/>
    </row>
    <row r="855">
      <c r="A855" s="323"/>
      <c r="B855" s="323"/>
      <c r="C855" s="342"/>
      <c r="D855" s="342"/>
      <c r="E855" s="323"/>
      <c r="F855" s="342"/>
      <c r="G855" s="323"/>
      <c r="H855" s="342"/>
      <c r="I855" s="323"/>
      <c r="J855" s="342"/>
      <c r="K855" s="323"/>
      <c r="L855" s="342"/>
      <c r="M855" s="323"/>
      <c r="N855" s="342"/>
      <c r="O855" s="323"/>
      <c r="P855" s="342"/>
      <c r="Q855" s="323"/>
      <c r="R855" s="323"/>
      <c r="S855" s="323"/>
      <c r="T855" s="323"/>
      <c r="U855" s="323"/>
      <c r="V855" s="323"/>
      <c r="W855" s="323"/>
      <c r="X855" s="323"/>
      <c r="Y855" s="323"/>
      <c r="Z855" s="323"/>
      <c r="AA855" s="323"/>
      <c r="AB855" s="323"/>
    </row>
    <row r="856">
      <c r="A856" s="323"/>
      <c r="B856" s="323"/>
      <c r="C856" s="342"/>
      <c r="D856" s="342"/>
      <c r="E856" s="323"/>
      <c r="F856" s="342"/>
      <c r="G856" s="323"/>
      <c r="H856" s="342"/>
      <c r="I856" s="323"/>
      <c r="J856" s="342"/>
      <c r="K856" s="323"/>
      <c r="L856" s="342"/>
      <c r="M856" s="323"/>
      <c r="N856" s="342"/>
      <c r="O856" s="323"/>
      <c r="P856" s="342"/>
      <c r="Q856" s="323"/>
      <c r="R856" s="323"/>
      <c r="S856" s="323"/>
      <c r="T856" s="323"/>
      <c r="U856" s="323"/>
      <c r="V856" s="323"/>
      <c r="W856" s="323"/>
      <c r="X856" s="323"/>
      <c r="Y856" s="323"/>
      <c r="Z856" s="323"/>
      <c r="AA856" s="323"/>
      <c r="AB856" s="323"/>
    </row>
    <row r="857">
      <c r="A857" s="323"/>
      <c r="B857" s="323"/>
      <c r="C857" s="342"/>
      <c r="D857" s="342"/>
      <c r="E857" s="323"/>
      <c r="F857" s="342"/>
      <c r="G857" s="323"/>
      <c r="H857" s="342"/>
      <c r="I857" s="323"/>
      <c r="J857" s="342"/>
      <c r="K857" s="323"/>
      <c r="L857" s="342"/>
      <c r="M857" s="323"/>
      <c r="N857" s="342"/>
      <c r="O857" s="323"/>
      <c r="P857" s="342"/>
      <c r="Q857" s="323"/>
      <c r="R857" s="323"/>
      <c r="S857" s="323"/>
      <c r="T857" s="323"/>
      <c r="U857" s="323"/>
      <c r="V857" s="323"/>
      <c r="W857" s="323"/>
      <c r="X857" s="323"/>
      <c r="Y857" s="323"/>
      <c r="Z857" s="323"/>
      <c r="AA857" s="323"/>
      <c r="AB857" s="323"/>
    </row>
    <row r="858">
      <c r="A858" s="323"/>
      <c r="B858" s="323"/>
      <c r="C858" s="342"/>
      <c r="D858" s="342"/>
      <c r="E858" s="323"/>
      <c r="F858" s="342"/>
      <c r="G858" s="323"/>
      <c r="H858" s="342"/>
      <c r="I858" s="323"/>
      <c r="J858" s="342"/>
      <c r="K858" s="323"/>
      <c r="L858" s="342"/>
      <c r="M858" s="323"/>
      <c r="N858" s="342"/>
      <c r="O858" s="323"/>
      <c r="P858" s="342"/>
      <c r="Q858" s="323"/>
      <c r="R858" s="323"/>
      <c r="S858" s="323"/>
      <c r="T858" s="323"/>
      <c r="U858" s="323"/>
      <c r="V858" s="323"/>
      <c r="W858" s="323"/>
      <c r="X858" s="323"/>
      <c r="Y858" s="323"/>
      <c r="Z858" s="323"/>
      <c r="AA858" s="323"/>
      <c r="AB858" s="323"/>
    </row>
    <row r="859">
      <c r="A859" s="323"/>
      <c r="B859" s="323"/>
      <c r="C859" s="342"/>
      <c r="D859" s="342"/>
      <c r="E859" s="323"/>
      <c r="F859" s="342"/>
      <c r="G859" s="323"/>
      <c r="H859" s="342"/>
      <c r="I859" s="323"/>
      <c r="J859" s="342"/>
      <c r="K859" s="323"/>
      <c r="L859" s="342"/>
      <c r="M859" s="323"/>
      <c r="N859" s="342"/>
      <c r="O859" s="323"/>
      <c r="P859" s="342"/>
      <c r="Q859" s="323"/>
      <c r="R859" s="323"/>
      <c r="S859" s="323"/>
      <c r="T859" s="323"/>
      <c r="U859" s="323"/>
      <c r="V859" s="323"/>
      <c r="W859" s="323"/>
      <c r="X859" s="323"/>
      <c r="Y859" s="323"/>
      <c r="Z859" s="323"/>
      <c r="AA859" s="323"/>
      <c r="AB859" s="323"/>
    </row>
    <row r="860">
      <c r="A860" s="323"/>
      <c r="B860" s="323"/>
      <c r="C860" s="342"/>
      <c r="D860" s="342"/>
      <c r="E860" s="323"/>
      <c r="F860" s="342"/>
      <c r="G860" s="323"/>
      <c r="H860" s="342"/>
      <c r="I860" s="323"/>
      <c r="J860" s="342"/>
      <c r="K860" s="323"/>
      <c r="L860" s="342"/>
      <c r="M860" s="323"/>
      <c r="N860" s="342"/>
      <c r="O860" s="323"/>
      <c r="P860" s="342"/>
      <c r="Q860" s="323"/>
      <c r="R860" s="323"/>
      <c r="S860" s="323"/>
      <c r="T860" s="323"/>
      <c r="U860" s="323"/>
      <c r="V860" s="323"/>
      <c r="W860" s="323"/>
      <c r="X860" s="323"/>
      <c r="Y860" s="323"/>
      <c r="Z860" s="323"/>
      <c r="AA860" s="323"/>
      <c r="AB860" s="323"/>
    </row>
    <row r="861">
      <c r="A861" s="323"/>
      <c r="B861" s="323"/>
      <c r="C861" s="342"/>
      <c r="D861" s="342"/>
      <c r="E861" s="323"/>
      <c r="F861" s="342"/>
      <c r="G861" s="323"/>
      <c r="H861" s="342"/>
      <c r="I861" s="323"/>
      <c r="J861" s="342"/>
      <c r="K861" s="323"/>
      <c r="L861" s="342"/>
      <c r="M861" s="323"/>
      <c r="N861" s="342"/>
      <c r="O861" s="323"/>
      <c r="P861" s="342"/>
      <c r="Q861" s="323"/>
      <c r="R861" s="323"/>
      <c r="S861" s="323"/>
      <c r="T861" s="323"/>
      <c r="U861" s="323"/>
      <c r="V861" s="323"/>
      <c r="W861" s="323"/>
      <c r="X861" s="323"/>
      <c r="Y861" s="323"/>
      <c r="Z861" s="323"/>
      <c r="AA861" s="323"/>
      <c r="AB861" s="323"/>
    </row>
    <row r="862">
      <c r="A862" s="323"/>
      <c r="B862" s="323"/>
      <c r="C862" s="342"/>
      <c r="D862" s="342"/>
      <c r="E862" s="323"/>
      <c r="F862" s="342"/>
      <c r="G862" s="323"/>
      <c r="H862" s="342"/>
      <c r="I862" s="323"/>
      <c r="J862" s="342"/>
      <c r="K862" s="323"/>
      <c r="L862" s="342"/>
      <c r="M862" s="323"/>
      <c r="N862" s="342"/>
      <c r="O862" s="323"/>
      <c r="P862" s="342"/>
      <c r="Q862" s="323"/>
      <c r="R862" s="323"/>
      <c r="S862" s="323"/>
      <c r="T862" s="323"/>
      <c r="U862" s="323"/>
      <c r="V862" s="323"/>
      <c r="W862" s="323"/>
      <c r="X862" s="323"/>
      <c r="Y862" s="323"/>
      <c r="Z862" s="323"/>
      <c r="AA862" s="323"/>
      <c r="AB862" s="323"/>
    </row>
    <row r="863">
      <c r="A863" s="323"/>
      <c r="B863" s="323"/>
      <c r="C863" s="342"/>
      <c r="D863" s="342"/>
      <c r="E863" s="323"/>
      <c r="F863" s="342"/>
      <c r="G863" s="323"/>
      <c r="H863" s="342"/>
      <c r="I863" s="323"/>
      <c r="J863" s="342"/>
      <c r="K863" s="323"/>
      <c r="L863" s="342"/>
      <c r="M863" s="323"/>
      <c r="N863" s="342"/>
      <c r="O863" s="323"/>
      <c r="P863" s="342"/>
      <c r="Q863" s="323"/>
      <c r="R863" s="323"/>
      <c r="S863" s="323"/>
      <c r="T863" s="323"/>
      <c r="U863" s="323"/>
      <c r="V863" s="323"/>
      <c r="W863" s="323"/>
      <c r="X863" s="323"/>
      <c r="Y863" s="323"/>
      <c r="Z863" s="323"/>
      <c r="AA863" s="323"/>
      <c r="AB863" s="323"/>
    </row>
    <row r="864">
      <c r="A864" s="323"/>
      <c r="B864" s="323"/>
      <c r="C864" s="342"/>
      <c r="D864" s="342"/>
      <c r="E864" s="323"/>
      <c r="F864" s="342"/>
      <c r="G864" s="323"/>
      <c r="H864" s="342"/>
      <c r="I864" s="323"/>
      <c r="J864" s="342"/>
      <c r="K864" s="323"/>
      <c r="L864" s="342"/>
      <c r="M864" s="323"/>
      <c r="N864" s="342"/>
      <c r="O864" s="323"/>
      <c r="P864" s="342"/>
      <c r="Q864" s="323"/>
      <c r="R864" s="323"/>
      <c r="S864" s="323"/>
      <c r="T864" s="323"/>
      <c r="U864" s="323"/>
      <c r="V864" s="323"/>
      <c r="W864" s="323"/>
      <c r="X864" s="323"/>
      <c r="Y864" s="323"/>
      <c r="Z864" s="323"/>
      <c r="AA864" s="323"/>
      <c r="AB864" s="323"/>
    </row>
    <row r="865">
      <c r="A865" s="323"/>
      <c r="B865" s="323"/>
      <c r="C865" s="342"/>
      <c r="D865" s="342"/>
      <c r="E865" s="323"/>
      <c r="F865" s="342"/>
      <c r="G865" s="323"/>
      <c r="H865" s="342"/>
      <c r="I865" s="323"/>
      <c r="J865" s="342"/>
      <c r="K865" s="323"/>
      <c r="L865" s="342"/>
      <c r="M865" s="323"/>
      <c r="N865" s="342"/>
      <c r="O865" s="323"/>
      <c r="P865" s="342"/>
      <c r="Q865" s="323"/>
      <c r="R865" s="323"/>
      <c r="S865" s="323"/>
      <c r="T865" s="323"/>
      <c r="U865" s="323"/>
      <c r="V865" s="323"/>
      <c r="W865" s="323"/>
      <c r="X865" s="323"/>
      <c r="Y865" s="323"/>
      <c r="Z865" s="323"/>
      <c r="AA865" s="323"/>
      <c r="AB865" s="323"/>
    </row>
    <row r="866">
      <c r="A866" s="323"/>
      <c r="B866" s="323"/>
      <c r="C866" s="342"/>
      <c r="D866" s="342"/>
      <c r="E866" s="323"/>
      <c r="F866" s="342"/>
      <c r="G866" s="323"/>
      <c r="H866" s="342"/>
      <c r="I866" s="323"/>
      <c r="J866" s="342"/>
      <c r="K866" s="323"/>
      <c r="L866" s="342"/>
      <c r="M866" s="323"/>
      <c r="N866" s="342"/>
      <c r="O866" s="323"/>
      <c r="P866" s="342"/>
      <c r="Q866" s="323"/>
      <c r="R866" s="323"/>
      <c r="S866" s="323"/>
      <c r="T866" s="323"/>
      <c r="U866" s="323"/>
      <c r="V866" s="323"/>
      <c r="W866" s="323"/>
      <c r="X866" s="323"/>
      <c r="Y866" s="323"/>
      <c r="Z866" s="323"/>
      <c r="AA866" s="323"/>
      <c r="AB866" s="323"/>
    </row>
    <row r="867">
      <c r="A867" s="323"/>
      <c r="B867" s="323"/>
      <c r="C867" s="342"/>
      <c r="D867" s="342"/>
      <c r="E867" s="323"/>
      <c r="F867" s="342"/>
      <c r="G867" s="323"/>
      <c r="H867" s="342"/>
      <c r="I867" s="323"/>
      <c r="J867" s="342"/>
      <c r="K867" s="323"/>
      <c r="L867" s="342"/>
      <c r="M867" s="323"/>
      <c r="N867" s="342"/>
      <c r="O867" s="323"/>
      <c r="P867" s="342"/>
      <c r="Q867" s="323"/>
      <c r="R867" s="323"/>
      <c r="S867" s="323"/>
      <c r="T867" s="323"/>
      <c r="U867" s="323"/>
      <c r="V867" s="323"/>
      <c r="W867" s="323"/>
      <c r="X867" s="323"/>
      <c r="Y867" s="323"/>
      <c r="Z867" s="323"/>
      <c r="AA867" s="323"/>
      <c r="AB867" s="323"/>
    </row>
    <row r="868">
      <c r="A868" s="323"/>
      <c r="B868" s="323"/>
      <c r="C868" s="342"/>
      <c r="D868" s="342"/>
      <c r="E868" s="323"/>
      <c r="F868" s="342"/>
      <c r="G868" s="323"/>
      <c r="H868" s="342"/>
      <c r="I868" s="323"/>
      <c r="J868" s="342"/>
      <c r="K868" s="323"/>
      <c r="L868" s="342"/>
      <c r="M868" s="323"/>
      <c r="N868" s="342"/>
      <c r="O868" s="323"/>
      <c r="P868" s="342"/>
      <c r="Q868" s="323"/>
      <c r="R868" s="323"/>
      <c r="S868" s="323"/>
      <c r="T868" s="323"/>
      <c r="U868" s="323"/>
      <c r="V868" s="323"/>
      <c r="W868" s="323"/>
      <c r="X868" s="323"/>
      <c r="Y868" s="323"/>
      <c r="Z868" s="323"/>
      <c r="AA868" s="323"/>
      <c r="AB868" s="323"/>
    </row>
    <row r="869">
      <c r="A869" s="323"/>
      <c r="B869" s="323"/>
      <c r="C869" s="342"/>
      <c r="D869" s="342"/>
      <c r="E869" s="323"/>
      <c r="F869" s="342"/>
      <c r="G869" s="323"/>
      <c r="H869" s="342"/>
      <c r="I869" s="323"/>
      <c r="J869" s="342"/>
      <c r="K869" s="323"/>
      <c r="L869" s="342"/>
      <c r="M869" s="323"/>
      <c r="N869" s="342"/>
      <c r="O869" s="323"/>
      <c r="P869" s="342"/>
      <c r="Q869" s="323"/>
      <c r="R869" s="323"/>
      <c r="S869" s="323"/>
      <c r="T869" s="323"/>
      <c r="U869" s="323"/>
      <c r="V869" s="323"/>
      <c r="W869" s="323"/>
      <c r="X869" s="323"/>
      <c r="Y869" s="323"/>
      <c r="Z869" s="323"/>
      <c r="AA869" s="323"/>
      <c r="AB869" s="323"/>
    </row>
    <row r="870">
      <c r="A870" s="323"/>
      <c r="B870" s="323"/>
      <c r="C870" s="342"/>
      <c r="D870" s="342"/>
      <c r="E870" s="323"/>
      <c r="F870" s="342"/>
      <c r="G870" s="323"/>
      <c r="H870" s="342"/>
      <c r="I870" s="323"/>
      <c r="J870" s="342"/>
      <c r="K870" s="323"/>
      <c r="L870" s="342"/>
      <c r="M870" s="323"/>
      <c r="N870" s="342"/>
      <c r="O870" s="323"/>
      <c r="P870" s="342"/>
      <c r="Q870" s="323"/>
      <c r="R870" s="323"/>
      <c r="S870" s="323"/>
      <c r="T870" s="323"/>
      <c r="U870" s="323"/>
      <c r="V870" s="323"/>
      <c r="W870" s="323"/>
      <c r="X870" s="323"/>
      <c r="Y870" s="323"/>
      <c r="Z870" s="323"/>
      <c r="AA870" s="323"/>
      <c r="AB870" s="323"/>
    </row>
    <row r="871">
      <c r="A871" s="323"/>
      <c r="B871" s="323"/>
      <c r="C871" s="342"/>
      <c r="D871" s="342"/>
      <c r="E871" s="323"/>
      <c r="F871" s="342"/>
      <c r="G871" s="323"/>
      <c r="H871" s="342"/>
      <c r="I871" s="323"/>
      <c r="J871" s="342"/>
      <c r="K871" s="323"/>
      <c r="L871" s="342"/>
      <c r="M871" s="323"/>
      <c r="N871" s="342"/>
      <c r="O871" s="323"/>
      <c r="P871" s="342"/>
      <c r="Q871" s="323"/>
      <c r="R871" s="323"/>
      <c r="S871" s="323"/>
      <c r="T871" s="323"/>
      <c r="U871" s="323"/>
      <c r="V871" s="323"/>
      <c r="W871" s="323"/>
      <c r="X871" s="323"/>
      <c r="Y871" s="323"/>
      <c r="Z871" s="323"/>
      <c r="AA871" s="323"/>
      <c r="AB871" s="323"/>
    </row>
    <row r="872">
      <c r="A872" s="323"/>
      <c r="B872" s="323"/>
      <c r="C872" s="342"/>
      <c r="D872" s="342"/>
      <c r="E872" s="323"/>
      <c r="F872" s="342"/>
      <c r="G872" s="323"/>
      <c r="H872" s="342"/>
      <c r="I872" s="323"/>
      <c r="J872" s="342"/>
      <c r="K872" s="323"/>
      <c r="L872" s="342"/>
      <c r="M872" s="323"/>
      <c r="N872" s="342"/>
      <c r="O872" s="323"/>
      <c r="P872" s="342"/>
      <c r="Q872" s="323"/>
      <c r="R872" s="323"/>
      <c r="S872" s="323"/>
      <c r="T872" s="323"/>
      <c r="U872" s="323"/>
      <c r="V872" s="323"/>
      <c r="W872" s="323"/>
      <c r="X872" s="323"/>
      <c r="Y872" s="323"/>
      <c r="Z872" s="323"/>
      <c r="AA872" s="323"/>
      <c r="AB872" s="323"/>
    </row>
    <row r="873">
      <c r="A873" s="323"/>
      <c r="B873" s="323"/>
      <c r="C873" s="342"/>
      <c r="D873" s="342"/>
      <c r="E873" s="323"/>
      <c r="F873" s="342"/>
      <c r="G873" s="323"/>
      <c r="H873" s="342"/>
      <c r="I873" s="323"/>
      <c r="J873" s="342"/>
      <c r="K873" s="323"/>
      <c r="L873" s="342"/>
      <c r="M873" s="323"/>
      <c r="N873" s="342"/>
      <c r="O873" s="323"/>
      <c r="P873" s="342"/>
      <c r="Q873" s="323"/>
      <c r="R873" s="323"/>
      <c r="S873" s="323"/>
      <c r="T873" s="323"/>
      <c r="U873" s="323"/>
      <c r="V873" s="323"/>
      <c r="W873" s="323"/>
      <c r="X873" s="323"/>
      <c r="Y873" s="323"/>
      <c r="Z873" s="323"/>
      <c r="AA873" s="323"/>
      <c r="AB873" s="323"/>
    </row>
    <row r="874">
      <c r="A874" s="323"/>
      <c r="B874" s="323"/>
      <c r="C874" s="342"/>
      <c r="D874" s="342"/>
      <c r="E874" s="323"/>
      <c r="F874" s="342"/>
      <c r="G874" s="323"/>
      <c r="H874" s="342"/>
      <c r="I874" s="323"/>
      <c r="J874" s="342"/>
      <c r="K874" s="323"/>
      <c r="L874" s="342"/>
      <c r="M874" s="323"/>
      <c r="N874" s="342"/>
      <c r="O874" s="323"/>
      <c r="P874" s="342"/>
      <c r="Q874" s="323"/>
      <c r="R874" s="323"/>
      <c r="S874" s="323"/>
      <c r="T874" s="323"/>
      <c r="U874" s="323"/>
      <c r="V874" s="323"/>
      <c r="W874" s="323"/>
      <c r="X874" s="323"/>
      <c r="Y874" s="323"/>
      <c r="Z874" s="323"/>
      <c r="AA874" s="323"/>
      <c r="AB874" s="323"/>
    </row>
    <row r="875">
      <c r="A875" s="323"/>
      <c r="B875" s="323"/>
      <c r="C875" s="342"/>
      <c r="D875" s="342"/>
      <c r="E875" s="323"/>
      <c r="F875" s="342"/>
      <c r="G875" s="323"/>
      <c r="H875" s="342"/>
      <c r="I875" s="323"/>
      <c r="J875" s="342"/>
      <c r="K875" s="323"/>
      <c r="L875" s="342"/>
      <c r="M875" s="323"/>
      <c r="N875" s="342"/>
      <c r="O875" s="323"/>
      <c r="P875" s="342"/>
      <c r="Q875" s="323"/>
      <c r="R875" s="323"/>
      <c r="S875" s="323"/>
      <c r="T875" s="323"/>
      <c r="U875" s="323"/>
      <c r="V875" s="323"/>
      <c r="W875" s="323"/>
      <c r="X875" s="323"/>
      <c r="Y875" s="323"/>
      <c r="Z875" s="323"/>
      <c r="AA875" s="323"/>
      <c r="AB875" s="323"/>
    </row>
    <row r="876">
      <c r="A876" s="323"/>
      <c r="B876" s="323"/>
      <c r="C876" s="342"/>
      <c r="D876" s="342"/>
      <c r="E876" s="323"/>
      <c r="F876" s="342"/>
      <c r="G876" s="323"/>
      <c r="H876" s="342"/>
      <c r="I876" s="323"/>
      <c r="J876" s="342"/>
      <c r="K876" s="323"/>
      <c r="L876" s="342"/>
      <c r="M876" s="323"/>
      <c r="N876" s="342"/>
      <c r="O876" s="323"/>
      <c r="P876" s="342"/>
      <c r="Q876" s="323"/>
      <c r="R876" s="323"/>
      <c r="S876" s="323"/>
      <c r="T876" s="323"/>
      <c r="U876" s="323"/>
      <c r="V876" s="323"/>
      <c r="W876" s="323"/>
      <c r="X876" s="323"/>
      <c r="Y876" s="323"/>
      <c r="Z876" s="323"/>
      <c r="AA876" s="323"/>
      <c r="AB876" s="323"/>
    </row>
    <row r="877">
      <c r="A877" s="323"/>
      <c r="B877" s="323"/>
      <c r="C877" s="342"/>
      <c r="D877" s="342"/>
      <c r="E877" s="323"/>
      <c r="F877" s="342"/>
      <c r="G877" s="323"/>
      <c r="H877" s="342"/>
      <c r="I877" s="323"/>
      <c r="J877" s="342"/>
      <c r="K877" s="323"/>
      <c r="L877" s="342"/>
      <c r="M877" s="323"/>
      <c r="N877" s="342"/>
      <c r="O877" s="323"/>
      <c r="P877" s="342"/>
      <c r="Q877" s="323"/>
      <c r="R877" s="323"/>
      <c r="S877" s="323"/>
      <c r="T877" s="323"/>
      <c r="U877" s="323"/>
      <c r="V877" s="323"/>
      <c r="W877" s="323"/>
      <c r="X877" s="323"/>
      <c r="Y877" s="323"/>
      <c r="Z877" s="323"/>
      <c r="AA877" s="323"/>
      <c r="AB877" s="323"/>
    </row>
    <row r="878">
      <c r="A878" s="323"/>
      <c r="B878" s="323"/>
      <c r="C878" s="342"/>
      <c r="D878" s="342"/>
      <c r="E878" s="323"/>
      <c r="F878" s="342"/>
      <c r="G878" s="323"/>
      <c r="H878" s="342"/>
      <c r="I878" s="323"/>
      <c r="J878" s="342"/>
      <c r="K878" s="323"/>
      <c r="L878" s="342"/>
      <c r="M878" s="323"/>
      <c r="N878" s="342"/>
      <c r="O878" s="323"/>
      <c r="P878" s="342"/>
      <c r="Q878" s="323"/>
      <c r="R878" s="323"/>
      <c r="S878" s="323"/>
      <c r="T878" s="323"/>
      <c r="U878" s="323"/>
      <c r="V878" s="323"/>
      <c r="W878" s="323"/>
      <c r="X878" s="323"/>
      <c r="Y878" s="323"/>
      <c r="Z878" s="323"/>
      <c r="AA878" s="323"/>
      <c r="AB878" s="323"/>
    </row>
    <row r="879">
      <c r="A879" s="323"/>
      <c r="B879" s="323"/>
      <c r="C879" s="342"/>
      <c r="D879" s="342"/>
      <c r="E879" s="323"/>
      <c r="F879" s="342"/>
      <c r="G879" s="323"/>
      <c r="H879" s="342"/>
      <c r="I879" s="323"/>
      <c r="J879" s="342"/>
      <c r="K879" s="323"/>
      <c r="L879" s="342"/>
      <c r="M879" s="323"/>
      <c r="N879" s="342"/>
      <c r="O879" s="323"/>
      <c r="P879" s="342"/>
      <c r="Q879" s="323"/>
      <c r="R879" s="323"/>
      <c r="S879" s="323"/>
      <c r="T879" s="323"/>
      <c r="U879" s="323"/>
      <c r="V879" s="323"/>
      <c r="W879" s="323"/>
      <c r="X879" s="323"/>
      <c r="Y879" s="323"/>
      <c r="Z879" s="323"/>
      <c r="AA879" s="323"/>
      <c r="AB879" s="323"/>
    </row>
    <row r="880">
      <c r="A880" s="323"/>
      <c r="B880" s="323"/>
      <c r="C880" s="342"/>
      <c r="D880" s="342"/>
      <c r="E880" s="323"/>
      <c r="F880" s="342"/>
      <c r="G880" s="323"/>
      <c r="H880" s="342"/>
      <c r="I880" s="323"/>
      <c r="J880" s="342"/>
      <c r="K880" s="323"/>
      <c r="L880" s="342"/>
      <c r="M880" s="323"/>
      <c r="N880" s="342"/>
      <c r="O880" s="323"/>
      <c r="P880" s="342"/>
      <c r="Q880" s="323"/>
      <c r="R880" s="323"/>
      <c r="S880" s="323"/>
      <c r="T880" s="323"/>
      <c r="U880" s="323"/>
      <c r="V880" s="323"/>
      <c r="W880" s="323"/>
      <c r="X880" s="323"/>
      <c r="Y880" s="323"/>
      <c r="Z880" s="323"/>
      <c r="AA880" s="323"/>
      <c r="AB880" s="323"/>
    </row>
    <row r="881">
      <c r="A881" s="323"/>
      <c r="B881" s="323"/>
      <c r="C881" s="342"/>
      <c r="D881" s="342"/>
      <c r="E881" s="323"/>
      <c r="F881" s="342"/>
      <c r="G881" s="323"/>
      <c r="H881" s="342"/>
      <c r="I881" s="323"/>
      <c r="J881" s="342"/>
      <c r="K881" s="323"/>
      <c r="L881" s="342"/>
      <c r="M881" s="323"/>
      <c r="N881" s="342"/>
      <c r="O881" s="323"/>
      <c r="P881" s="342"/>
      <c r="Q881" s="323"/>
      <c r="R881" s="323"/>
      <c r="S881" s="323"/>
      <c r="T881" s="323"/>
      <c r="U881" s="323"/>
      <c r="V881" s="323"/>
      <c r="W881" s="323"/>
      <c r="X881" s="323"/>
      <c r="Y881" s="323"/>
      <c r="Z881" s="323"/>
      <c r="AA881" s="323"/>
      <c r="AB881" s="323"/>
    </row>
    <row r="882">
      <c r="A882" s="323"/>
      <c r="B882" s="323"/>
      <c r="C882" s="342"/>
      <c r="D882" s="342"/>
      <c r="E882" s="323"/>
      <c r="F882" s="342"/>
      <c r="G882" s="323"/>
      <c r="H882" s="342"/>
      <c r="I882" s="323"/>
      <c r="J882" s="342"/>
      <c r="K882" s="323"/>
      <c r="L882" s="342"/>
      <c r="M882" s="323"/>
      <c r="N882" s="342"/>
      <c r="O882" s="323"/>
      <c r="P882" s="342"/>
      <c r="Q882" s="323"/>
      <c r="R882" s="323"/>
      <c r="S882" s="323"/>
      <c r="T882" s="323"/>
      <c r="U882" s="323"/>
      <c r="V882" s="323"/>
      <c r="W882" s="323"/>
      <c r="X882" s="323"/>
      <c r="Y882" s="323"/>
      <c r="Z882" s="323"/>
      <c r="AA882" s="323"/>
      <c r="AB882" s="323"/>
    </row>
    <row r="883">
      <c r="A883" s="323"/>
      <c r="B883" s="323"/>
      <c r="C883" s="342"/>
      <c r="D883" s="342"/>
      <c r="E883" s="323"/>
      <c r="F883" s="342"/>
      <c r="G883" s="323"/>
      <c r="H883" s="342"/>
      <c r="I883" s="323"/>
      <c r="J883" s="342"/>
      <c r="K883" s="323"/>
      <c r="L883" s="342"/>
      <c r="M883" s="323"/>
      <c r="N883" s="342"/>
      <c r="O883" s="323"/>
      <c r="P883" s="342"/>
      <c r="Q883" s="323"/>
      <c r="R883" s="323"/>
      <c r="S883" s="323"/>
      <c r="T883" s="323"/>
      <c r="U883" s="323"/>
      <c r="V883" s="323"/>
      <c r="W883" s="323"/>
      <c r="X883" s="323"/>
      <c r="Y883" s="323"/>
      <c r="Z883" s="323"/>
      <c r="AA883" s="323"/>
      <c r="AB883" s="323"/>
    </row>
    <row r="884">
      <c r="A884" s="323"/>
      <c r="B884" s="323"/>
      <c r="C884" s="342"/>
      <c r="D884" s="342"/>
      <c r="E884" s="323"/>
      <c r="F884" s="342"/>
      <c r="G884" s="323"/>
      <c r="H884" s="342"/>
      <c r="I884" s="323"/>
      <c r="J884" s="342"/>
      <c r="K884" s="323"/>
      <c r="L884" s="342"/>
      <c r="M884" s="323"/>
      <c r="N884" s="342"/>
      <c r="O884" s="323"/>
      <c r="P884" s="342"/>
      <c r="Q884" s="323"/>
      <c r="R884" s="323"/>
      <c r="S884" s="323"/>
      <c r="T884" s="323"/>
      <c r="U884" s="323"/>
      <c r="V884" s="323"/>
      <c r="W884" s="323"/>
      <c r="X884" s="323"/>
      <c r="Y884" s="323"/>
      <c r="Z884" s="323"/>
      <c r="AA884" s="323"/>
      <c r="AB884" s="323"/>
    </row>
    <row r="885">
      <c r="A885" s="323"/>
      <c r="B885" s="323"/>
      <c r="C885" s="342"/>
      <c r="D885" s="342"/>
      <c r="E885" s="323"/>
      <c r="F885" s="342"/>
      <c r="G885" s="323"/>
      <c r="H885" s="342"/>
      <c r="I885" s="323"/>
      <c r="J885" s="342"/>
      <c r="K885" s="323"/>
      <c r="L885" s="342"/>
      <c r="M885" s="323"/>
      <c r="N885" s="342"/>
      <c r="O885" s="323"/>
      <c r="P885" s="342"/>
      <c r="Q885" s="323"/>
      <c r="R885" s="323"/>
      <c r="S885" s="323"/>
      <c r="T885" s="323"/>
      <c r="U885" s="323"/>
      <c r="V885" s="323"/>
      <c r="W885" s="323"/>
      <c r="X885" s="323"/>
      <c r="Y885" s="323"/>
      <c r="Z885" s="323"/>
      <c r="AA885" s="323"/>
      <c r="AB885" s="323"/>
    </row>
    <row r="886">
      <c r="A886" s="323"/>
      <c r="B886" s="323"/>
      <c r="C886" s="342"/>
      <c r="D886" s="342"/>
      <c r="E886" s="323"/>
      <c r="F886" s="342"/>
      <c r="G886" s="323"/>
      <c r="H886" s="342"/>
      <c r="I886" s="323"/>
      <c r="J886" s="342"/>
      <c r="K886" s="323"/>
      <c r="L886" s="342"/>
      <c r="M886" s="323"/>
      <c r="N886" s="342"/>
      <c r="O886" s="323"/>
      <c r="P886" s="342"/>
      <c r="Q886" s="323"/>
      <c r="R886" s="323"/>
      <c r="S886" s="323"/>
      <c r="T886" s="323"/>
      <c r="U886" s="323"/>
      <c r="V886" s="323"/>
      <c r="W886" s="323"/>
      <c r="X886" s="323"/>
      <c r="Y886" s="323"/>
      <c r="Z886" s="323"/>
      <c r="AA886" s="323"/>
      <c r="AB886" s="323"/>
    </row>
    <row r="887">
      <c r="A887" s="323"/>
      <c r="B887" s="323"/>
      <c r="C887" s="342"/>
      <c r="D887" s="342"/>
      <c r="E887" s="323"/>
      <c r="F887" s="342"/>
      <c r="G887" s="323"/>
      <c r="H887" s="342"/>
      <c r="I887" s="323"/>
      <c r="J887" s="342"/>
      <c r="K887" s="323"/>
      <c r="L887" s="342"/>
      <c r="M887" s="323"/>
      <c r="N887" s="342"/>
      <c r="O887" s="323"/>
      <c r="P887" s="342"/>
      <c r="Q887" s="323"/>
      <c r="R887" s="323"/>
      <c r="S887" s="323"/>
      <c r="T887" s="323"/>
      <c r="U887" s="323"/>
      <c r="V887" s="323"/>
      <c r="W887" s="323"/>
      <c r="X887" s="323"/>
      <c r="Y887" s="323"/>
      <c r="Z887" s="323"/>
      <c r="AA887" s="323"/>
      <c r="AB887" s="323"/>
    </row>
    <row r="888">
      <c r="A888" s="323"/>
      <c r="B888" s="323"/>
      <c r="C888" s="342"/>
      <c r="D888" s="342"/>
      <c r="E888" s="323"/>
      <c r="F888" s="342"/>
      <c r="G888" s="323"/>
      <c r="H888" s="342"/>
      <c r="I888" s="323"/>
      <c r="J888" s="342"/>
      <c r="K888" s="323"/>
      <c r="L888" s="342"/>
      <c r="M888" s="323"/>
      <c r="N888" s="342"/>
      <c r="O888" s="323"/>
      <c r="P888" s="342"/>
      <c r="Q888" s="323"/>
      <c r="R888" s="323"/>
      <c r="S888" s="323"/>
      <c r="T888" s="323"/>
      <c r="U888" s="323"/>
      <c r="V888" s="323"/>
      <c r="W888" s="323"/>
      <c r="X888" s="323"/>
      <c r="Y888" s="323"/>
      <c r="Z888" s="323"/>
      <c r="AA888" s="323"/>
      <c r="AB888" s="323"/>
    </row>
    <row r="889">
      <c r="A889" s="323"/>
      <c r="B889" s="323"/>
      <c r="C889" s="342"/>
      <c r="D889" s="342"/>
      <c r="E889" s="323"/>
      <c r="F889" s="342"/>
      <c r="G889" s="323"/>
      <c r="H889" s="342"/>
      <c r="I889" s="323"/>
      <c r="J889" s="342"/>
      <c r="K889" s="323"/>
      <c r="L889" s="342"/>
      <c r="M889" s="323"/>
      <c r="N889" s="342"/>
      <c r="O889" s="323"/>
      <c r="P889" s="342"/>
      <c r="Q889" s="323"/>
      <c r="R889" s="323"/>
      <c r="S889" s="323"/>
      <c r="T889" s="323"/>
      <c r="U889" s="323"/>
      <c r="V889" s="323"/>
      <c r="W889" s="323"/>
      <c r="X889" s="323"/>
      <c r="Y889" s="323"/>
      <c r="Z889" s="323"/>
      <c r="AA889" s="323"/>
      <c r="AB889" s="323"/>
    </row>
    <row r="890">
      <c r="A890" s="323"/>
      <c r="B890" s="323"/>
      <c r="C890" s="342"/>
      <c r="D890" s="342"/>
      <c r="E890" s="323"/>
      <c r="F890" s="342"/>
      <c r="G890" s="323"/>
      <c r="H890" s="342"/>
      <c r="I890" s="323"/>
      <c r="J890" s="342"/>
      <c r="K890" s="323"/>
      <c r="L890" s="342"/>
      <c r="M890" s="323"/>
      <c r="N890" s="342"/>
      <c r="O890" s="323"/>
      <c r="P890" s="342"/>
      <c r="Q890" s="323"/>
      <c r="R890" s="323"/>
      <c r="S890" s="323"/>
      <c r="T890" s="323"/>
      <c r="U890" s="323"/>
      <c r="V890" s="323"/>
      <c r="W890" s="323"/>
      <c r="X890" s="323"/>
      <c r="Y890" s="323"/>
      <c r="Z890" s="323"/>
      <c r="AA890" s="323"/>
      <c r="AB890" s="323"/>
    </row>
    <row r="891">
      <c r="A891" s="323"/>
      <c r="B891" s="323"/>
      <c r="C891" s="342"/>
      <c r="D891" s="342"/>
      <c r="E891" s="323"/>
      <c r="F891" s="342"/>
      <c r="G891" s="323"/>
      <c r="H891" s="342"/>
      <c r="I891" s="323"/>
      <c r="J891" s="342"/>
      <c r="K891" s="323"/>
      <c r="L891" s="342"/>
      <c r="M891" s="323"/>
      <c r="N891" s="342"/>
      <c r="O891" s="323"/>
      <c r="P891" s="342"/>
      <c r="Q891" s="323"/>
      <c r="R891" s="323"/>
      <c r="S891" s="323"/>
      <c r="T891" s="323"/>
      <c r="U891" s="323"/>
      <c r="V891" s="323"/>
      <c r="W891" s="323"/>
      <c r="X891" s="323"/>
      <c r="Y891" s="323"/>
      <c r="Z891" s="323"/>
      <c r="AA891" s="323"/>
      <c r="AB891" s="323"/>
    </row>
    <row r="892">
      <c r="A892" s="323"/>
      <c r="B892" s="323"/>
      <c r="C892" s="342"/>
      <c r="D892" s="342"/>
      <c r="E892" s="323"/>
      <c r="F892" s="342"/>
      <c r="G892" s="323"/>
      <c r="H892" s="342"/>
      <c r="I892" s="323"/>
      <c r="J892" s="342"/>
      <c r="K892" s="323"/>
      <c r="L892" s="342"/>
      <c r="M892" s="323"/>
      <c r="N892" s="342"/>
      <c r="O892" s="323"/>
      <c r="P892" s="342"/>
      <c r="Q892" s="323"/>
      <c r="R892" s="323"/>
      <c r="S892" s="323"/>
      <c r="T892" s="323"/>
      <c r="U892" s="323"/>
      <c r="V892" s="323"/>
      <c r="W892" s="323"/>
      <c r="X892" s="323"/>
      <c r="Y892" s="323"/>
      <c r="Z892" s="323"/>
      <c r="AA892" s="323"/>
      <c r="AB892" s="323"/>
    </row>
    <row r="893">
      <c r="A893" s="323"/>
      <c r="B893" s="323"/>
      <c r="C893" s="342"/>
      <c r="D893" s="342"/>
      <c r="E893" s="323"/>
      <c r="F893" s="342"/>
      <c r="G893" s="323"/>
      <c r="H893" s="342"/>
      <c r="I893" s="323"/>
      <c r="J893" s="342"/>
      <c r="K893" s="323"/>
      <c r="L893" s="342"/>
      <c r="M893" s="323"/>
      <c r="N893" s="342"/>
      <c r="O893" s="323"/>
      <c r="P893" s="342"/>
      <c r="Q893" s="323"/>
      <c r="R893" s="323"/>
      <c r="S893" s="323"/>
      <c r="T893" s="323"/>
      <c r="U893" s="323"/>
      <c r="V893" s="323"/>
      <c r="W893" s="323"/>
      <c r="X893" s="323"/>
      <c r="Y893" s="323"/>
      <c r="Z893" s="323"/>
      <c r="AA893" s="323"/>
      <c r="AB893" s="323"/>
    </row>
    <row r="894">
      <c r="A894" s="323"/>
      <c r="B894" s="323"/>
      <c r="C894" s="342"/>
      <c r="D894" s="342"/>
      <c r="E894" s="323"/>
      <c r="F894" s="342"/>
      <c r="G894" s="323"/>
      <c r="H894" s="342"/>
      <c r="I894" s="323"/>
      <c r="J894" s="342"/>
      <c r="K894" s="323"/>
      <c r="L894" s="342"/>
      <c r="M894" s="323"/>
      <c r="N894" s="342"/>
      <c r="O894" s="323"/>
      <c r="P894" s="342"/>
      <c r="Q894" s="323"/>
      <c r="R894" s="323"/>
      <c r="S894" s="323"/>
      <c r="T894" s="323"/>
      <c r="U894" s="323"/>
      <c r="V894" s="323"/>
      <c r="W894" s="323"/>
      <c r="X894" s="323"/>
      <c r="Y894" s="323"/>
      <c r="Z894" s="323"/>
      <c r="AA894" s="323"/>
      <c r="AB894" s="323"/>
    </row>
    <row r="895">
      <c r="A895" s="323"/>
      <c r="B895" s="323"/>
      <c r="C895" s="342"/>
      <c r="D895" s="342"/>
      <c r="E895" s="323"/>
      <c r="F895" s="342"/>
      <c r="G895" s="323"/>
      <c r="H895" s="342"/>
      <c r="I895" s="323"/>
      <c r="J895" s="342"/>
      <c r="K895" s="323"/>
      <c r="L895" s="342"/>
      <c r="M895" s="323"/>
      <c r="N895" s="342"/>
      <c r="O895" s="323"/>
      <c r="P895" s="342"/>
      <c r="Q895" s="323"/>
      <c r="R895" s="323"/>
      <c r="S895" s="323"/>
      <c r="T895" s="323"/>
      <c r="U895" s="323"/>
      <c r="V895" s="323"/>
      <c r="W895" s="323"/>
      <c r="X895" s="323"/>
      <c r="Y895" s="323"/>
      <c r="Z895" s="323"/>
      <c r="AA895" s="323"/>
      <c r="AB895" s="323"/>
    </row>
    <row r="896">
      <c r="A896" s="323"/>
      <c r="B896" s="323"/>
      <c r="C896" s="342"/>
      <c r="D896" s="342"/>
      <c r="E896" s="323"/>
      <c r="F896" s="342"/>
      <c r="G896" s="323"/>
      <c r="H896" s="342"/>
      <c r="I896" s="323"/>
      <c r="J896" s="342"/>
      <c r="K896" s="323"/>
      <c r="L896" s="342"/>
      <c r="M896" s="323"/>
      <c r="N896" s="342"/>
      <c r="O896" s="323"/>
      <c r="P896" s="342"/>
      <c r="Q896" s="323"/>
      <c r="R896" s="323"/>
      <c r="S896" s="323"/>
      <c r="T896" s="323"/>
      <c r="U896" s="323"/>
      <c r="V896" s="323"/>
      <c r="W896" s="323"/>
      <c r="X896" s="323"/>
      <c r="Y896" s="323"/>
      <c r="Z896" s="323"/>
      <c r="AA896" s="323"/>
      <c r="AB896" s="323"/>
    </row>
    <row r="897">
      <c r="A897" s="323"/>
      <c r="B897" s="323"/>
      <c r="C897" s="342"/>
      <c r="D897" s="342"/>
      <c r="E897" s="323"/>
      <c r="F897" s="342"/>
      <c r="G897" s="323"/>
      <c r="H897" s="342"/>
      <c r="I897" s="323"/>
      <c r="J897" s="342"/>
      <c r="K897" s="323"/>
      <c r="L897" s="342"/>
      <c r="M897" s="323"/>
      <c r="N897" s="342"/>
      <c r="O897" s="323"/>
      <c r="P897" s="342"/>
      <c r="Q897" s="323"/>
      <c r="R897" s="323"/>
      <c r="S897" s="323"/>
      <c r="T897" s="323"/>
      <c r="U897" s="323"/>
      <c r="V897" s="323"/>
      <c r="W897" s="323"/>
      <c r="X897" s="323"/>
      <c r="Y897" s="323"/>
      <c r="Z897" s="323"/>
      <c r="AA897" s="323"/>
      <c r="AB897" s="323"/>
    </row>
    <row r="898">
      <c r="A898" s="323"/>
      <c r="B898" s="323"/>
      <c r="C898" s="342"/>
      <c r="D898" s="342"/>
      <c r="E898" s="323"/>
      <c r="F898" s="342"/>
      <c r="G898" s="323"/>
      <c r="H898" s="342"/>
      <c r="I898" s="323"/>
      <c r="J898" s="342"/>
      <c r="K898" s="323"/>
      <c r="L898" s="342"/>
      <c r="M898" s="323"/>
      <c r="N898" s="342"/>
      <c r="O898" s="323"/>
      <c r="P898" s="342"/>
      <c r="Q898" s="323"/>
      <c r="R898" s="323"/>
      <c r="S898" s="323"/>
      <c r="T898" s="323"/>
      <c r="U898" s="323"/>
      <c r="V898" s="323"/>
      <c r="W898" s="323"/>
      <c r="X898" s="323"/>
      <c r="Y898" s="323"/>
      <c r="Z898" s="323"/>
      <c r="AA898" s="323"/>
      <c r="AB898" s="323"/>
    </row>
    <row r="899">
      <c r="A899" s="323"/>
      <c r="B899" s="323"/>
      <c r="C899" s="342"/>
      <c r="D899" s="342"/>
      <c r="E899" s="323"/>
      <c r="F899" s="342"/>
      <c r="G899" s="323"/>
      <c r="H899" s="342"/>
      <c r="I899" s="323"/>
      <c r="J899" s="342"/>
      <c r="K899" s="323"/>
      <c r="L899" s="342"/>
      <c r="M899" s="323"/>
      <c r="N899" s="342"/>
      <c r="O899" s="323"/>
      <c r="P899" s="342"/>
      <c r="Q899" s="323"/>
      <c r="R899" s="323"/>
      <c r="S899" s="323"/>
      <c r="T899" s="323"/>
      <c r="U899" s="323"/>
      <c r="V899" s="323"/>
      <c r="W899" s="323"/>
      <c r="X899" s="323"/>
      <c r="Y899" s="323"/>
      <c r="Z899" s="323"/>
      <c r="AA899" s="323"/>
      <c r="AB899" s="323"/>
    </row>
    <row r="900">
      <c r="A900" s="323"/>
      <c r="B900" s="323"/>
      <c r="C900" s="342"/>
      <c r="D900" s="342"/>
      <c r="E900" s="323"/>
      <c r="F900" s="342"/>
      <c r="G900" s="323"/>
      <c r="H900" s="342"/>
      <c r="I900" s="323"/>
      <c r="J900" s="342"/>
      <c r="K900" s="323"/>
      <c r="L900" s="342"/>
      <c r="M900" s="323"/>
      <c r="N900" s="342"/>
      <c r="O900" s="323"/>
      <c r="P900" s="342"/>
      <c r="Q900" s="323"/>
      <c r="R900" s="323"/>
      <c r="S900" s="323"/>
      <c r="T900" s="323"/>
      <c r="U900" s="323"/>
      <c r="V900" s="323"/>
      <c r="W900" s="323"/>
      <c r="X900" s="323"/>
      <c r="Y900" s="323"/>
      <c r="Z900" s="323"/>
      <c r="AA900" s="323"/>
      <c r="AB900" s="323"/>
    </row>
    <row r="901">
      <c r="A901" s="323"/>
      <c r="B901" s="323"/>
      <c r="C901" s="342"/>
      <c r="D901" s="342"/>
      <c r="E901" s="323"/>
      <c r="F901" s="342"/>
      <c r="G901" s="323"/>
      <c r="H901" s="342"/>
      <c r="I901" s="323"/>
      <c r="J901" s="342"/>
      <c r="K901" s="323"/>
      <c r="L901" s="342"/>
      <c r="M901" s="323"/>
      <c r="N901" s="342"/>
      <c r="O901" s="323"/>
      <c r="P901" s="342"/>
      <c r="Q901" s="323"/>
      <c r="R901" s="323"/>
      <c r="S901" s="323"/>
      <c r="T901" s="323"/>
      <c r="U901" s="323"/>
      <c r="V901" s="323"/>
      <c r="W901" s="323"/>
      <c r="X901" s="323"/>
      <c r="Y901" s="323"/>
      <c r="Z901" s="323"/>
      <c r="AA901" s="323"/>
      <c r="AB901" s="323"/>
    </row>
    <row r="902">
      <c r="A902" s="323"/>
      <c r="B902" s="323"/>
      <c r="C902" s="342"/>
      <c r="D902" s="342"/>
      <c r="E902" s="323"/>
      <c r="F902" s="342"/>
      <c r="G902" s="323"/>
      <c r="H902" s="342"/>
      <c r="I902" s="323"/>
      <c r="J902" s="342"/>
      <c r="K902" s="323"/>
      <c r="L902" s="342"/>
      <c r="M902" s="323"/>
      <c r="N902" s="342"/>
      <c r="O902" s="323"/>
      <c r="P902" s="342"/>
      <c r="Q902" s="323"/>
      <c r="R902" s="323"/>
      <c r="S902" s="323"/>
      <c r="T902" s="323"/>
      <c r="U902" s="323"/>
      <c r="V902" s="323"/>
      <c r="W902" s="323"/>
      <c r="X902" s="323"/>
      <c r="Y902" s="323"/>
      <c r="Z902" s="323"/>
      <c r="AA902" s="323"/>
      <c r="AB902" s="323"/>
    </row>
    <row r="903">
      <c r="A903" s="323"/>
      <c r="B903" s="323"/>
      <c r="C903" s="342"/>
      <c r="D903" s="342"/>
      <c r="E903" s="323"/>
      <c r="F903" s="342"/>
      <c r="G903" s="323"/>
      <c r="H903" s="342"/>
      <c r="I903" s="323"/>
      <c r="J903" s="342"/>
      <c r="K903" s="323"/>
      <c r="L903" s="342"/>
      <c r="M903" s="323"/>
      <c r="N903" s="342"/>
      <c r="O903" s="323"/>
      <c r="P903" s="342"/>
      <c r="Q903" s="323"/>
      <c r="R903" s="323"/>
      <c r="S903" s="323"/>
      <c r="T903" s="323"/>
      <c r="U903" s="323"/>
      <c r="V903" s="323"/>
      <c r="W903" s="323"/>
      <c r="X903" s="323"/>
      <c r="Y903" s="323"/>
      <c r="Z903" s="323"/>
      <c r="AA903" s="323"/>
      <c r="AB903" s="323"/>
    </row>
    <row r="904">
      <c r="A904" s="323"/>
      <c r="B904" s="323"/>
      <c r="C904" s="342"/>
      <c r="D904" s="342"/>
      <c r="E904" s="323"/>
      <c r="F904" s="342"/>
      <c r="G904" s="323"/>
      <c r="H904" s="342"/>
      <c r="I904" s="323"/>
      <c r="J904" s="342"/>
      <c r="K904" s="323"/>
      <c r="L904" s="342"/>
      <c r="M904" s="323"/>
      <c r="N904" s="342"/>
      <c r="O904" s="323"/>
      <c r="P904" s="342"/>
      <c r="Q904" s="323"/>
      <c r="R904" s="323"/>
      <c r="S904" s="323"/>
      <c r="T904" s="323"/>
      <c r="U904" s="323"/>
      <c r="V904" s="323"/>
      <c r="W904" s="323"/>
      <c r="X904" s="323"/>
      <c r="Y904" s="323"/>
      <c r="Z904" s="323"/>
      <c r="AA904" s="323"/>
      <c r="AB904" s="323"/>
    </row>
    <row r="905">
      <c r="A905" s="323"/>
      <c r="B905" s="323"/>
      <c r="C905" s="342"/>
      <c r="D905" s="342"/>
      <c r="E905" s="323"/>
      <c r="F905" s="342"/>
      <c r="G905" s="323"/>
      <c r="H905" s="342"/>
      <c r="I905" s="323"/>
      <c r="J905" s="342"/>
      <c r="K905" s="323"/>
      <c r="L905" s="342"/>
      <c r="M905" s="323"/>
      <c r="N905" s="342"/>
      <c r="O905" s="323"/>
      <c r="P905" s="342"/>
      <c r="Q905" s="323"/>
      <c r="R905" s="323"/>
      <c r="S905" s="323"/>
      <c r="T905" s="323"/>
      <c r="U905" s="323"/>
      <c r="V905" s="323"/>
      <c r="W905" s="323"/>
      <c r="X905" s="323"/>
      <c r="Y905" s="323"/>
      <c r="Z905" s="323"/>
      <c r="AA905" s="323"/>
      <c r="AB905" s="323"/>
    </row>
    <row r="906">
      <c r="A906" s="323"/>
      <c r="B906" s="323"/>
      <c r="C906" s="342"/>
      <c r="D906" s="342"/>
      <c r="E906" s="323"/>
      <c r="F906" s="342"/>
      <c r="G906" s="323"/>
      <c r="H906" s="342"/>
      <c r="I906" s="323"/>
      <c r="J906" s="342"/>
      <c r="K906" s="323"/>
      <c r="L906" s="342"/>
      <c r="M906" s="323"/>
      <c r="N906" s="342"/>
      <c r="O906" s="323"/>
      <c r="P906" s="342"/>
      <c r="Q906" s="323"/>
      <c r="R906" s="323"/>
      <c r="S906" s="323"/>
      <c r="T906" s="323"/>
      <c r="U906" s="323"/>
      <c r="V906" s="323"/>
      <c r="W906" s="323"/>
      <c r="X906" s="323"/>
      <c r="Y906" s="323"/>
      <c r="Z906" s="323"/>
      <c r="AA906" s="323"/>
      <c r="AB906" s="323"/>
    </row>
    <row r="907">
      <c r="A907" s="323"/>
      <c r="B907" s="323"/>
      <c r="C907" s="342"/>
      <c r="D907" s="342"/>
      <c r="E907" s="323"/>
      <c r="F907" s="342"/>
      <c r="G907" s="323"/>
      <c r="H907" s="342"/>
      <c r="I907" s="323"/>
      <c r="J907" s="342"/>
      <c r="K907" s="323"/>
      <c r="L907" s="342"/>
      <c r="M907" s="323"/>
      <c r="N907" s="342"/>
      <c r="O907" s="323"/>
      <c r="P907" s="342"/>
      <c r="Q907" s="323"/>
      <c r="R907" s="323"/>
      <c r="S907" s="323"/>
      <c r="T907" s="323"/>
      <c r="U907" s="323"/>
      <c r="V907" s="323"/>
      <c r="W907" s="323"/>
      <c r="X907" s="323"/>
      <c r="Y907" s="323"/>
      <c r="Z907" s="323"/>
      <c r="AA907" s="323"/>
      <c r="AB907" s="323"/>
    </row>
    <row r="908">
      <c r="A908" s="323"/>
      <c r="B908" s="323"/>
      <c r="C908" s="342"/>
      <c r="D908" s="342"/>
      <c r="E908" s="323"/>
      <c r="F908" s="342"/>
      <c r="G908" s="323"/>
      <c r="H908" s="342"/>
      <c r="I908" s="323"/>
      <c r="J908" s="342"/>
      <c r="K908" s="323"/>
      <c r="L908" s="342"/>
      <c r="M908" s="323"/>
      <c r="N908" s="342"/>
      <c r="O908" s="323"/>
      <c r="P908" s="342"/>
      <c r="Q908" s="323"/>
      <c r="R908" s="323"/>
      <c r="S908" s="323"/>
      <c r="T908" s="323"/>
      <c r="U908" s="323"/>
      <c r="V908" s="323"/>
      <c r="W908" s="323"/>
      <c r="X908" s="323"/>
      <c r="Y908" s="323"/>
      <c r="Z908" s="323"/>
      <c r="AA908" s="323"/>
      <c r="AB908" s="323"/>
    </row>
    <row r="909">
      <c r="A909" s="323"/>
      <c r="B909" s="323"/>
      <c r="C909" s="342"/>
      <c r="D909" s="342"/>
      <c r="E909" s="323"/>
      <c r="F909" s="342"/>
      <c r="G909" s="323"/>
      <c r="H909" s="342"/>
      <c r="I909" s="323"/>
      <c r="J909" s="342"/>
      <c r="K909" s="323"/>
      <c r="L909" s="342"/>
      <c r="M909" s="323"/>
      <c r="N909" s="342"/>
      <c r="O909" s="323"/>
      <c r="P909" s="342"/>
      <c r="Q909" s="323"/>
      <c r="R909" s="323"/>
      <c r="S909" s="323"/>
      <c r="T909" s="323"/>
      <c r="U909" s="323"/>
      <c r="V909" s="323"/>
      <c r="W909" s="323"/>
      <c r="X909" s="323"/>
      <c r="Y909" s="323"/>
      <c r="Z909" s="323"/>
      <c r="AA909" s="323"/>
      <c r="AB909" s="323"/>
    </row>
    <row r="910">
      <c r="A910" s="323"/>
      <c r="B910" s="323"/>
      <c r="C910" s="342"/>
      <c r="D910" s="342"/>
      <c r="E910" s="323"/>
      <c r="F910" s="342"/>
      <c r="G910" s="323"/>
      <c r="H910" s="342"/>
      <c r="I910" s="323"/>
      <c r="J910" s="342"/>
      <c r="K910" s="323"/>
      <c r="L910" s="342"/>
      <c r="M910" s="323"/>
      <c r="N910" s="342"/>
      <c r="O910" s="323"/>
      <c r="P910" s="342"/>
      <c r="Q910" s="323"/>
      <c r="R910" s="323"/>
      <c r="S910" s="323"/>
      <c r="T910" s="323"/>
      <c r="U910" s="323"/>
      <c r="V910" s="323"/>
      <c r="W910" s="323"/>
      <c r="X910" s="323"/>
      <c r="Y910" s="323"/>
      <c r="Z910" s="323"/>
      <c r="AA910" s="323"/>
      <c r="AB910" s="323"/>
    </row>
    <row r="911">
      <c r="A911" s="323"/>
      <c r="B911" s="323"/>
      <c r="C911" s="342"/>
      <c r="D911" s="342"/>
      <c r="E911" s="323"/>
      <c r="F911" s="342"/>
      <c r="G911" s="323"/>
      <c r="H911" s="342"/>
      <c r="I911" s="323"/>
      <c r="J911" s="342"/>
      <c r="K911" s="323"/>
      <c r="L911" s="342"/>
      <c r="M911" s="323"/>
      <c r="N911" s="342"/>
      <c r="O911" s="323"/>
      <c r="P911" s="342"/>
      <c r="Q911" s="323"/>
      <c r="R911" s="323"/>
      <c r="S911" s="323"/>
      <c r="T911" s="323"/>
      <c r="U911" s="323"/>
      <c r="V911" s="323"/>
      <c r="W911" s="323"/>
      <c r="X911" s="323"/>
      <c r="Y911" s="323"/>
      <c r="Z911" s="323"/>
      <c r="AA911" s="323"/>
      <c r="AB911" s="323"/>
    </row>
    <row r="912">
      <c r="A912" s="323"/>
      <c r="B912" s="323"/>
      <c r="C912" s="342"/>
      <c r="D912" s="342"/>
      <c r="E912" s="323"/>
      <c r="F912" s="342"/>
      <c r="G912" s="323"/>
      <c r="H912" s="342"/>
      <c r="I912" s="323"/>
      <c r="J912" s="342"/>
      <c r="K912" s="323"/>
      <c r="L912" s="342"/>
      <c r="M912" s="323"/>
      <c r="N912" s="342"/>
      <c r="O912" s="323"/>
      <c r="P912" s="342"/>
      <c r="Q912" s="323"/>
      <c r="R912" s="323"/>
      <c r="S912" s="323"/>
      <c r="T912" s="323"/>
      <c r="U912" s="323"/>
      <c r="V912" s="323"/>
      <c r="W912" s="323"/>
      <c r="X912" s="323"/>
      <c r="Y912" s="323"/>
      <c r="Z912" s="323"/>
      <c r="AA912" s="323"/>
      <c r="AB912" s="323"/>
    </row>
    <row r="913">
      <c r="A913" s="323"/>
      <c r="B913" s="323"/>
      <c r="C913" s="342"/>
      <c r="D913" s="342"/>
      <c r="E913" s="323"/>
      <c r="F913" s="342"/>
      <c r="G913" s="323"/>
      <c r="H913" s="342"/>
      <c r="I913" s="323"/>
      <c r="J913" s="342"/>
      <c r="K913" s="323"/>
      <c r="L913" s="342"/>
      <c r="M913" s="323"/>
      <c r="N913" s="342"/>
      <c r="O913" s="323"/>
      <c r="P913" s="342"/>
      <c r="Q913" s="323"/>
      <c r="R913" s="323"/>
      <c r="S913" s="323"/>
      <c r="T913" s="323"/>
      <c r="U913" s="323"/>
      <c r="V913" s="323"/>
      <c r="W913" s="323"/>
      <c r="X913" s="323"/>
      <c r="Y913" s="323"/>
      <c r="Z913" s="323"/>
      <c r="AA913" s="323"/>
      <c r="AB913" s="323"/>
    </row>
    <row r="914">
      <c r="A914" s="323"/>
      <c r="B914" s="323"/>
      <c r="C914" s="342"/>
      <c r="D914" s="342"/>
      <c r="E914" s="323"/>
      <c r="F914" s="342"/>
      <c r="G914" s="323"/>
      <c r="H914" s="342"/>
      <c r="I914" s="323"/>
      <c r="J914" s="342"/>
      <c r="K914" s="323"/>
      <c r="L914" s="342"/>
      <c r="M914" s="323"/>
      <c r="N914" s="342"/>
      <c r="O914" s="323"/>
      <c r="P914" s="342"/>
      <c r="Q914" s="323"/>
      <c r="R914" s="323"/>
      <c r="S914" s="323"/>
      <c r="T914" s="323"/>
      <c r="U914" s="323"/>
      <c r="V914" s="323"/>
      <c r="W914" s="323"/>
      <c r="X914" s="323"/>
      <c r="Y914" s="323"/>
      <c r="Z914" s="323"/>
      <c r="AA914" s="323"/>
      <c r="AB914" s="323"/>
    </row>
    <row r="915">
      <c r="A915" s="323"/>
      <c r="B915" s="323"/>
      <c r="C915" s="342"/>
      <c r="D915" s="342"/>
      <c r="E915" s="323"/>
      <c r="F915" s="342"/>
      <c r="G915" s="323"/>
      <c r="H915" s="342"/>
      <c r="I915" s="323"/>
      <c r="J915" s="342"/>
      <c r="K915" s="323"/>
      <c r="L915" s="342"/>
      <c r="M915" s="323"/>
      <c r="N915" s="342"/>
      <c r="O915" s="323"/>
      <c r="P915" s="342"/>
      <c r="Q915" s="323"/>
      <c r="R915" s="323"/>
      <c r="S915" s="323"/>
      <c r="T915" s="323"/>
      <c r="U915" s="323"/>
      <c r="V915" s="323"/>
      <c r="W915" s="323"/>
      <c r="X915" s="323"/>
      <c r="Y915" s="323"/>
      <c r="Z915" s="323"/>
      <c r="AA915" s="323"/>
      <c r="AB915" s="323"/>
    </row>
    <row r="916">
      <c r="A916" s="323"/>
      <c r="B916" s="323"/>
      <c r="C916" s="342"/>
      <c r="D916" s="342"/>
      <c r="E916" s="323"/>
      <c r="F916" s="342"/>
      <c r="G916" s="323"/>
      <c r="H916" s="342"/>
      <c r="I916" s="323"/>
      <c r="J916" s="342"/>
      <c r="K916" s="323"/>
      <c r="L916" s="342"/>
      <c r="M916" s="323"/>
      <c r="N916" s="342"/>
      <c r="O916" s="323"/>
      <c r="P916" s="342"/>
      <c r="Q916" s="323"/>
      <c r="R916" s="323"/>
      <c r="S916" s="323"/>
      <c r="T916" s="323"/>
      <c r="U916" s="323"/>
      <c r="V916" s="323"/>
      <c r="W916" s="323"/>
      <c r="X916" s="323"/>
      <c r="Y916" s="323"/>
      <c r="Z916" s="323"/>
      <c r="AA916" s="323"/>
      <c r="AB916" s="323"/>
    </row>
    <row r="917">
      <c r="A917" s="323"/>
      <c r="B917" s="323"/>
      <c r="C917" s="342"/>
      <c r="D917" s="342"/>
      <c r="E917" s="323"/>
      <c r="F917" s="342"/>
      <c r="G917" s="323"/>
      <c r="H917" s="342"/>
      <c r="I917" s="323"/>
      <c r="J917" s="342"/>
      <c r="K917" s="323"/>
      <c r="L917" s="342"/>
      <c r="M917" s="323"/>
      <c r="N917" s="342"/>
      <c r="O917" s="323"/>
      <c r="P917" s="342"/>
      <c r="Q917" s="323"/>
      <c r="R917" s="323"/>
      <c r="S917" s="323"/>
      <c r="T917" s="323"/>
      <c r="U917" s="323"/>
      <c r="V917" s="323"/>
      <c r="W917" s="323"/>
      <c r="X917" s="323"/>
      <c r="Y917" s="323"/>
      <c r="Z917" s="323"/>
      <c r="AA917" s="323"/>
      <c r="AB917" s="323"/>
    </row>
    <row r="918">
      <c r="A918" s="323"/>
      <c r="B918" s="323"/>
      <c r="C918" s="342"/>
      <c r="D918" s="342"/>
      <c r="E918" s="323"/>
      <c r="F918" s="342"/>
      <c r="G918" s="323"/>
      <c r="H918" s="342"/>
      <c r="I918" s="323"/>
      <c r="J918" s="342"/>
      <c r="K918" s="323"/>
      <c r="L918" s="342"/>
      <c r="M918" s="323"/>
      <c r="N918" s="342"/>
      <c r="O918" s="323"/>
      <c r="P918" s="342"/>
      <c r="Q918" s="323"/>
      <c r="R918" s="323"/>
      <c r="S918" s="323"/>
      <c r="T918" s="323"/>
      <c r="U918" s="323"/>
      <c r="V918" s="323"/>
      <c r="W918" s="323"/>
      <c r="X918" s="323"/>
      <c r="Y918" s="323"/>
      <c r="Z918" s="323"/>
      <c r="AA918" s="323"/>
      <c r="AB918" s="323"/>
    </row>
    <row r="919">
      <c r="A919" s="323"/>
      <c r="B919" s="323"/>
      <c r="C919" s="342"/>
      <c r="D919" s="342"/>
      <c r="E919" s="323"/>
      <c r="F919" s="342"/>
      <c r="G919" s="323"/>
      <c r="H919" s="342"/>
      <c r="I919" s="323"/>
      <c r="J919" s="342"/>
      <c r="K919" s="323"/>
      <c r="L919" s="342"/>
      <c r="M919" s="323"/>
      <c r="N919" s="342"/>
      <c r="O919" s="323"/>
      <c r="P919" s="342"/>
      <c r="Q919" s="323"/>
      <c r="R919" s="323"/>
      <c r="S919" s="323"/>
      <c r="T919" s="323"/>
      <c r="U919" s="323"/>
      <c r="V919" s="323"/>
      <c r="W919" s="323"/>
      <c r="X919" s="323"/>
      <c r="Y919" s="323"/>
      <c r="Z919" s="323"/>
      <c r="AA919" s="323"/>
      <c r="AB919" s="323"/>
    </row>
    <row r="920">
      <c r="A920" s="323"/>
      <c r="B920" s="323"/>
      <c r="C920" s="342"/>
      <c r="D920" s="342"/>
      <c r="E920" s="323"/>
      <c r="F920" s="342"/>
      <c r="G920" s="323"/>
      <c r="H920" s="342"/>
      <c r="I920" s="323"/>
      <c r="J920" s="342"/>
      <c r="K920" s="323"/>
      <c r="L920" s="342"/>
      <c r="M920" s="323"/>
      <c r="N920" s="342"/>
      <c r="O920" s="323"/>
      <c r="P920" s="342"/>
      <c r="Q920" s="323"/>
      <c r="R920" s="323"/>
      <c r="S920" s="323"/>
      <c r="T920" s="323"/>
      <c r="U920" s="323"/>
      <c r="V920" s="323"/>
      <c r="W920" s="323"/>
      <c r="X920" s="323"/>
      <c r="Y920" s="323"/>
      <c r="Z920" s="323"/>
      <c r="AA920" s="323"/>
      <c r="AB920" s="323"/>
    </row>
    <row r="921">
      <c r="A921" s="323"/>
      <c r="B921" s="323"/>
      <c r="C921" s="342"/>
      <c r="D921" s="342"/>
      <c r="E921" s="323"/>
      <c r="F921" s="342"/>
      <c r="G921" s="323"/>
      <c r="H921" s="342"/>
      <c r="I921" s="323"/>
      <c r="J921" s="342"/>
      <c r="K921" s="323"/>
      <c r="L921" s="342"/>
      <c r="M921" s="323"/>
      <c r="N921" s="342"/>
      <c r="O921" s="323"/>
      <c r="P921" s="342"/>
      <c r="Q921" s="323"/>
      <c r="R921" s="323"/>
      <c r="S921" s="323"/>
      <c r="T921" s="323"/>
      <c r="U921" s="323"/>
      <c r="V921" s="323"/>
      <c r="W921" s="323"/>
      <c r="X921" s="323"/>
      <c r="Y921" s="323"/>
      <c r="Z921" s="323"/>
      <c r="AA921" s="323"/>
      <c r="AB921" s="323"/>
    </row>
    <row r="922">
      <c r="A922" s="323"/>
      <c r="B922" s="323"/>
      <c r="C922" s="342"/>
      <c r="D922" s="342"/>
      <c r="E922" s="323"/>
      <c r="F922" s="342"/>
      <c r="G922" s="323"/>
      <c r="H922" s="342"/>
      <c r="I922" s="323"/>
      <c r="J922" s="342"/>
      <c r="K922" s="323"/>
      <c r="L922" s="342"/>
      <c r="M922" s="323"/>
      <c r="N922" s="342"/>
      <c r="O922" s="323"/>
      <c r="P922" s="342"/>
      <c r="Q922" s="323"/>
      <c r="R922" s="323"/>
      <c r="S922" s="323"/>
      <c r="T922" s="323"/>
      <c r="U922" s="323"/>
      <c r="V922" s="323"/>
      <c r="W922" s="323"/>
      <c r="X922" s="323"/>
      <c r="Y922" s="323"/>
      <c r="Z922" s="323"/>
      <c r="AA922" s="323"/>
      <c r="AB922" s="323"/>
    </row>
    <row r="923">
      <c r="A923" s="323"/>
      <c r="B923" s="323"/>
      <c r="C923" s="342"/>
      <c r="D923" s="342"/>
      <c r="E923" s="323"/>
      <c r="F923" s="342"/>
      <c r="G923" s="323"/>
      <c r="H923" s="342"/>
      <c r="I923" s="323"/>
      <c r="J923" s="342"/>
      <c r="K923" s="323"/>
      <c r="L923" s="342"/>
      <c r="M923" s="323"/>
      <c r="N923" s="342"/>
      <c r="O923" s="323"/>
      <c r="P923" s="342"/>
      <c r="Q923" s="323"/>
      <c r="R923" s="323"/>
      <c r="S923" s="323"/>
      <c r="T923" s="323"/>
      <c r="U923" s="323"/>
      <c r="V923" s="323"/>
      <c r="W923" s="323"/>
      <c r="X923" s="323"/>
      <c r="Y923" s="323"/>
      <c r="Z923" s="323"/>
      <c r="AA923" s="323"/>
      <c r="AB923" s="323"/>
    </row>
    <row r="924">
      <c r="A924" s="323"/>
      <c r="B924" s="323"/>
      <c r="C924" s="342"/>
      <c r="D924" s="342"/>
      <c r="E924" s="323"/>
      <c r="F924" s="342"/>
      <c r="G924" s="323"/>
      <c r="H924" s="342"/>
      <c r="I924" s="323"/>
      <c r="J924" s="342"/>
      <c r="K924" s="323"/>
      <c r="L924" s="342"/>
      <c r="M924" s="323"/>
      <c r="N924" s="342"/>
      <c r="O924" s="323"/>
      <c r="P924" s="342"/>
      <c r="Q924" s="323"/>
      <c r="R924" s="323"/>
      <c r="S924" s="323"/>
      <c r="T924" s="323"/>
      <c r="U924" s="323"/>
      <c r="V924" s="323"/>
      <c r="W924" s="323"/>
      <c r="X924" s="323"/>
      <c r="Y924" s="323"/>
      <c r="Z924" s="323"/>
      <c r="AA924" s="323"/>
      <c r="AB924" s="323"/>
    </row>
    <row r="925">
      <c r="A925" s="323"/>
      <c r="B925" s="323"/>
      <c r="C925" s="342"/>
      <c r="D925" s="342"/>
      <c r="E925" s="323"/>
      <c r="F925" s="342"/>
      <c r="G925" s="323"/>
      <c r="H925" s="342"/>
      <c r="I925" s="323"/>
      <c r="J925" s="342"/>
      <c r="K925" s="323"/>
      <c r="L925" s="342"/>
      <c r="M925" s="323"/>
      <c r="N925" s="342"/>
      <c r="O925" s="323"/>
      <c r="P925" s="342"/>
      <c r="Q925" s="323"/>
      <c r="R925" s="323"/>
      <c r="S925" s="323"/>
      <c r="T925" s="323"/>
      <c r="U925" s="323"/>
      <c r="V925" s="323"/>
      <c r="W925" s="323"/>
      <c r="X925" s="323"/>
      <c r="Y925" s="323"/>
      <c r="Z925" s="323"/>
      <c r="AA925" s="323"/>
      <c r="AB925" s="323"/>
    </row>
    <row r="926">
      <c r="A926" s="323"/>
      <c r="B926" s="323"/>
      <c r="C926" s="342"/>
      <c r="D926" s="342"/>
      <c r="E926" s="323"/>
      <c r="F926" s="342"/>
      <c r="G926" s="323"/>
      <c r="H926" s="342"/>
      <c r="I926" s="323"/>
      <c r="J926" s="342"/>
      <c r="K926" s="323"/>
      <c r="L926" s="342"/>
      <c r="M926" s="323"/>
      <c r="N926" s="342"/>
      <c r="O926" s="323"/>
      <c r="P926" s="342"/>
      <c r="Q926" s="323"/>
      <c r="R926" s="323"/>
      <c r="S926" s="323"/>
      <c r="T926" s="323"/>
      <c r="U926" s="323"/>
      <c r="V926" s="323"/>
      <c r="W926" s="323"/>
      <c r="X926" s="323"/>
      <c r="Y926" s="323"/>
      <c r="Z926" s="323"/>
      <c r="AA926" s="323"/>
      <c r="AB926" s="323"/>
    </row>
    <row r="927">
      <c r="A927" s="323"/>
      <c r="B927" s="323"/>
      <c r="C927" s="342"/>
      <c r="D927" s="342"/>
      <c r="E927" s="323"/>
      <c r="F927" s="342"/>
      <c r="G927" s="323"/>
      <c r="H927" s="342"/>
      <c r="I927" s="323"/>
      <c r="J927" s="342"/>
      <c r="K927" s="323"/>
      <c r="L927" s="342"/>
      <c r="M927" s="323"/>
      <c r="N927" s="342"/>
      <c r="O927" s="323"/>
      <c r="P927" s="342"/>
      <c r="Q927" s="323"/>
      <c r="R927" s="323"/>
      <c r="S927" s="323"/>
      <c r="T927" s="323"/>
      <c r="U927" s="323"/>
      <c r="V927" s="323"/>
      <c r="W927" s="323"/>
      <c r="X927" s="323"/>
      <c r="Y927" s="323"/>
      <c r="Z927" s="323"/>
      <c r="AA927" s="323"/>
      <c r="AB927" s="323"/>
    </row>
    <row r="928">
      <c r="A928" s="323"/>
      <c r="B928" s="323"/>
      <c r="C928" s="342"/>
      <c r="D928" s="342"/>
      <c r="E928" s="323"/>
      <c r="F928" s="342"/>
      <c r="G928" s="323"/>
      <c r="H928" s="342"/>
      <c r="I928" s="323"/>
      <c r="J928" s="342"/>
      <c r="K928" s="323"/>
      <c r="L928" s="342"/>
      <c r="M928" s="323"/>
      <c r="N928" s="342"/>
      <c r="O928" s="323"/>
      <c r="P928" s="342"/>
      <c r="Q928" s="323"/>
      <c r="R928" s="323"/>
      <c r="S928" s="323"/>
      <c r="T928" s="323"/>
      <c r="U928" s="323"/>
      <c r="V928" s="323"/>
      <c r="W928" s="323"/>
      <c r="X928" s="323"/>
      <c r="Y928" s="323"/>
      <c r="Z928" s="323"/>
      <c r="AA928" s="323"/>
      <c r="AB928" s="323"/>
    </row>
    <row r="929">
      <c r="A929" s="323"/>
      <c r="B929" s="323"/>
      <c r="C929" s="342"/>
      <c r="D929" s="342"/>
      <c r="E929" s="323"/>
      <c r="F929" s="342"/>
      <c r="G929" s="323"/>
      <c r="H929" s="342"/>
      <c r="I929" s="323"/>
      <c r="J929" s="342"/>
      <c r="K929" s="323"/>
      <c r="L929" s="342"/>
      <c r="M929" s="323"/>
      <c r="N929" s="342"/>
      <c r="O929" s="323"/>
      <c r="P929" s="342"/>
      <c r="Q929" s="323"/>
      <c r="R929" s="323"/>
      <c r="S929" s="323"/>
      <c r="T929" s="323"/>
      <c r="U929" s="323"/>
      <c r="V929" s="323"/>
      <c r="W929" s="323"/>
      <c r="X929" s="323"/>
      <c r="Y929" s="323"/>
      <c r="Z929" s="323"/>
      <c r="AA929" s="323"/>
      <c r="AB929" s="323"/>
    </row>
    <row r="930">
      <c r="A930" s="323"/>
      <c r="B930" s="323"/>
      <c r="C930" s="342"/>
      <c r="D930" s="342"/>
      <c r="E930" s="323"/>
      <c r="F930" s="342"/>
      <c r="G930" s="323"/>
      <c r="H930" s="342"/>
      <c r="I930" s="323"/>
      <c r="J930" s="342"/>
      <c r="K930" s="323"/>
      <c r="L930" s="342"/>
      <c r="M930" s="323"/>
      <c r="N930" s="342"/>
      <c r="O930" s="323"/>
      <c r="P930" s="342"/>
      <c r="Q930" s="323"/>
      <c r="R930" s="323"/>
      <c r="S930" s="323"/>
      <c r="T930" s="323"/>
      <c r="U930" s="323"/>
      <c r="V930" s="323"/>
      <c r="W930" s="323"/>
      <c r="X930" s="323"/>
      <c r="Y930" s="323"/>
      <c r="Z930" s="323"/>
      <c r="AA930" s="323"/>
      <c r="AB930" s="323"/>
    </row>
    <row r="931">
      <c r="A931" s="323"/>
      <c r="B931" s="323"/>
      <c r="C931" s="342"/>
      <c r="D931" s="342"/>
      <c r="E931" s="323"/>
      <c r="F931" s="342"/>
      <c r="G931" s="323"/>
      <c r="H931" s="342"/>
      <c r="I931" s="323"/>
      <c r="J931" s="342"/>
      <c r="K931" s="323"/>
      <c r="L931" s="342"/>
      <c r="M931" s="323"/>
      <c r="N931" s="342"/>
      <c r="O931" s="323"/>
      <c r="P931" s="342"/>
      <c r="Q931" s="323"/>
      <c r="R931" s="323"/>
      <c r="S931" s="323"/>
      <c r="T931" s="323"/>
      <c r="U931" s="323"/>
      <c r="V931" s="323"/>
      <c r="W931" s="323"/>
      <c r="X931" s="323"/>
      <c r="Y931" s="323"/>
      <c r="Z931" s="323"/>
      <c r="AA931" s="323"/>
      <c r="AB931" s="323"/>
    </row>
    <row r="932">
      <c r="A932" s="323"/>
      <c r="B932" s="323"/>
      <c r="C932" s="342"/>
      <c r="D932" s="342"/>
      <c r="E932" s="323"/>
      <c r="F932" s="342"/>
      <c r="G932" s="323"/>
      <c r="H932" s="342"/>
      <c r="I932" s="323"/>
      <c r="J932" s="342"/>
      <c r="K932" s="323"/>
      <c r="L932" s="342"/>
      <c r="M932" s="323"/>
      <c r="N932" s="342"/>
      <c r="O932" s="323"/>
      <c r="P932" s="342"/>
      <c r="Q932" s="323"/>
      <c r="R932" s="323"/>
      <c r="S932" s="323"/>
      <c r="T932" s="323"/>
      <c r="U932" s="323"/>
      <c r="V932" s="323"/>
      <c r="W932" s="323"/>
      <c r="X932" s="323"/>
      <c r="Y932" s="323"/>
      <c r="Z932" s="323"/>
      <c r="AA932" s="323"/>
      <c r="AB932" s="323"/>
    </row>
    <row r="933">
      <c r="A933" s="323"/>
      <c r="B933" s="323"/>
      <c r="C933" s="342"/>
      <c r="D933" s="342"/>
      <c r="E933" s="323"/>
      <c r="F933" s="342"/>
      <c r="G933" s="323"/>
      <c r="H933" s="342"/>
      <c r="I933" s="323"/>
      <c r="J933" s="342"/>
      <c r="K933" s="323"/>
      <c r="L933" s="342"/>
      <c r="M933" s="323"/>
      <c r="N933" s="342"/>
      <c r="O933" s="323"/>
      <c r="P933" s="342"/>
      <c r="Q933" s="323"/>
      <c r="R933" s="323"/>
      <c r="S933" s="323"/>
      <c r="T933" s="323"/>
      <c r="U933" s="323"/>
      <c r="V933" s="323"/>
      <c r="W933" s="323"/>
      <c r="X933" s="323"/>
      <c r="Y933" s="323"/>
      <c r="Z933" s="323"/>
      <c r="AA933" s="323"/>
      <c r="AB933" s="323"/>
    </row>
    <row r="934">
      <c r="A934" s="323"/>
      <c r="B934" s="323"/>
      <c r="C934" s="342"/>
      <c r="D934" s="342"/>
      <c r="E934" s="323"/>
      <c r="F934" s="342"/>
      <c r="G934" s="323"/>
      <c r="H934" s="342"/>
      <c r="I934" s="323"/>
      <c r="J934" s="342"/>
      <c r="K934" s="323"/>
      <c r="L934" s="342"/>
      <c r="M934" s="323"/>
      <c r="N934" s="342"/>
      <c r="O934" s="323"/>
      <c r="P934" s="342"/>
      <c r="Q934" s="323"/>
      <c r="R934" s="323"/>
      <c r="S934" s="323"/>
      <c r="T934" s="323"/>
      <c r="U934" s="323"/>
      <c r="V934" s="323"/>
      <c r="W934" s="323"/>
      <c r="X934" s="323"/>
      <c r="Y934" s="323"/>
      <c r="Z934" s="323"/>
      <c r="AA934" s="323"/>
      <c r="AB934" s="323"/>
    </row>
    <row r="935">
      <c r="A935" s="323"/>
      <c r="B935" s="323"/>
      <c r="C935" s="342"/>
      <c r="D935" s="342"/>
      <c r="E935" s="323"/>
      <c r="F935" s="342"/>
      <c r="G935" s="323"/>
      <c r="H935" s="342"/>
      <c r="I935" s="323"/>
      <c r="J935" s="342"/>
      <c r="K935" s="323"/>
      <c r="L935" s="342"/>
      <c r="M935" s="323"/>
      <c r="N935" s="342"/>
      <c r="O935" s="323"/>
      <c r="P935" s="342"/>
      <c r="Q935" s="323"/>
      <c r="R935" s="323"/>
      <c r="S935" s="323"/>
      <c r="T935" s="323"/>
      <c r="U935" s="323"/>
      <c r="V935" s="323"/>
      <c r="W935" s="323"/>
      <c r="X935" s="323"/>
      <c r="Y935" s="323"/>
      <c r="Z935" s="323"/>
      <c r="AA935" s="323"/>
      <c r="AB935" s="323"/>
    </row>
    <row r="936">
      <c r="A936" s="323"/>
      <c r="B936" s="323"/>
      <c r="C936" s="342"/>
      <c r="D936" s="342"/>
      <c r="E936" s="323"/>
      <c r="F936" s="342"/>
      <c r="G936" s="323"/>
      <c r="H936" s="342"/>
      <c r="I936" s="323"/>
      <c r="J936" s="342"/>
      <c r="K936" s="323"/>
      <c r="L936" s="342"/>
      <c r="M936" s="323"/>
      <c r="N936" s="342"/>
      <c r="O936" s="323"/>
      <c r="P936" s="342"/>
      <c r="Q936" s="323"/>
      <c r="R936" s="323"/>
      <c r="S936" s="323"/>
      <c r="T936" s="323"/>
      <c r="U936" s="323"/>
      <c r="V936" s="323"/>
      <c r="W936" s="323"/>
      <c r="X936" s="323"/>
      <c r="Y936" s="323"/>
      <c r="Z936" s="323"/>
      <c r="AA936" s="323"/>
      <c r="AB936" s="323"/>
    </row>
    <row r="937">
      <c r="A937" s="323"/>
      <c r="B937" s="323"/>
      <c r="C937" s="342"/>
      <c r="D937" s="342"/>
      <c r="E937" s="323"/>
      <c r="F937" s="342"/>
      <c r="G937" s="323"/>
      <c r="H937" s="342"/>
      <c r="I937" s="323"/>
      <c r="J937" s="342"/>
      <c r="K937" s="323"/>
      <c r="L937" s="342"/>
      <c r="M937" s="323"/>
      <c r="N937" s="342"/>
      <c r="O937" s="323"/>
      <c r="P937" s="342"/>
      <c r="Q937" s="323"/>
      <c r="R937" s="323"/>
      <c r="S937" s="323"/>
      <c r="T937" s="323"/>
      <c r="U937" s="323"/>
      <c r="V937" s="323"/>
      <c r="W937" s="323"/>
      <c r="X937" s="323"/>
      <c r="Y937" s="323"/>
      <c r="Z937" s="323"/>
      <c r="AA937" s="323"/>
      <c r="AB937" s="323"/>
    </row>
    <row r="938">
      <c r="A938" s="323"/>
      <c r="B938" s="323"/>
      <c r="C938" s="342"/>
      <c r="D938" s="342"/>
      <c r="E938" s="323"/>
      <c r="F938" s="342"/>
      <c r="G938" s="323"/>
      <c r="H938" s="342"/>
      <c r="I938" s="323"/>
      <c r="J938" s="342"/>
      <c r="K938" s="323"/>
      <c r="L938" s="342"/>
      <c r="M938" s="323"/>
      <c r="N938" s="342"/>
      <c r="O938" s="323"/>
      <c r="P938" s="342"/>
      <c r="Q938" s="323"/>
      <c r="R938" s="323"/>
      <c r="S938" s="323"/>
      <c r="T938" s="323"/>
      <c r="U938" s="323"/>
      <c r="V938" s="323"/>
      <c r="W938" s="323"/>
      <c r="X938" s="323"/>
      <c r="Y938" s="323"/>
      <c r="Z938" s="323"/>
      <c r="AA938" s="323"/>
      <c r="AB938" s="323"/>
    </row>
    <row r="939">
      <c r="A939" s="323"/>
      <c r="B939" s="323"/>
      <c r="C939" s="342"/>
      <c r="D939" s="342"/>
      <c r="E939" s="323"/>
      <c r="F939" s="342"/>
      <c r="G939" s="323"/>
      <c r="H939" s="342"/>
      <c r="I939" s="323"/>
      <c r="J939" s="342"/>
      <c r="K939" s="323"/>
      <c r="L939" s="342"/>
      <c r="M939" s="323"/>
      <c r="N939" s="342"/>
      <c r="O939" s="323"/>
      <c r="P939" s="342"/>
      <c r="Q939" s="323"/>
      <c r="R939" s="323"/>
      <c r="S939" s="323"/>
      <c r="T939" s="323"/>
      <c r="U939" s="323"/>
      <c r="V939" s="323"/>
      <c r="W939" s="323"/>
      <c r="X939" s="323"/>
      <c r="Y939" s="323"/>
      <c r="Z939" s="323"/>
      <c r="AA939" s="323"/>
      <c r="AB939" s="323"/>
    </row>
    <row r="940">
      <c r="A940" s="323"/>
      <c r="B940" s="323"/>
      <c r="C940" s="342"/>
      <c r="D940" s="342"/>
      <c r="E940" s="323"/>
      <c r="F940" s="342"/>
      <c r="G940" s="323"/>
      <c r="H940" s="342"/>
      <c r="I940" s="323"/>
      <c r="J940" s="342"/>
      <c r="K940" s="323"/>
      <c r="L940" s="342"/>
      <c r="M940" s="323"/>
      <c r="N940" s="342"/>
      <c r="O940" s="323"/>
      <c r="P940" s="342"/>
      <c r="Q940" s="323"/>
      <c r="R940" s="323"/>
      <c r="S940" s="323"/>
      <c r="T940" s="323"/>
      <c r="U940" s="323"/>
      <c r="V940" s="323"/>
      <c r="W940" s="323"/>
      <c r="X940" s="323"/>
      <c r="Y940" s="323"/>
      <c r="Z940" s="323"/>
      <c r="AA940" s="323"/>
      <c r="AB940" s="323"/>
    </row>
    <row r="941">
      <c r="A941" s="323"/>
      <c r="B941" s="323"/>
      <c r="C941" s="342"/>
      <c r="D941" s="342"/>
      <c r="E941" s="323"/>
      <c r="F941" s="342"/>
      <c r="G941" s="323"/>
      <c r="H941" s="342"/>
      <c r="I941" s="323"/>
      <c r="J941" s="342"/>
      <c r="K941" s="323"/>
      <c r="L941" s="342"/>
      <c r="M941" s="323"/>
      <c r="N941" s="342"/>
      <c r="O941" s="323"/>
      <c r="P941" s="342"/>
      <c r="Q941" s="323"/>
      <c r="R941" s="323"/>
      <c r="S941" s="323"/>
      <c r="T941" s="323"/>
      <c r="U941" s="323"/>
      <c r="V941" s="323"/>
      <c r="W941" s="323"/>
      <c r="X941" s="323"/>
      <c r="Y941" s="323"/>
      <c r="Z941" s="323"/>
      <c r="AA941" s="323"/>
      <c r="AB941" s="323"/>
    </row>
    <row r="942">
      <c r="A942" s="323"/>
      <c r="B942" s="323"/>
      <c r="C942" s="342"/>
      <c r="D942" s="342"/>
      <c r="E942" s="323"/>
      <c r="F942" s="342"/>
      <c r="G942" s="323"/>
      <c r="H942" s="342"/>
      <c r="I942" s="323"/>
      <c r="J942" s="342"/>
      <c r="K942" s="323"/>
      <c r="L942" s="342"/>
      <c r="M942" s="323"/>
      <c r="N942" s="342"/>
      <c r="O942" s="323"/>
      <c r="P942" s="342"/>
      <c r="Q942" s="323"/>
      <c r="R942" s="323"/>
      <c r="S942" s="323"/>
      <c r="T942" s="323"/>
      <c r="U942" s="323"/>
      <c r="V942" s="323"/>
      <c r="W942" s="323"/>
      <c r="X942" s="323"/>
      <c r="Y942" s="323"/>
      <c r="Z942" s="323"/>
      <c r="AA942" s="323"/>
      <c r="AB942" s="323"/>
    </row>
    <row r="943">
      <c r="A943" s="323"/>
      <c r="B943" s="323"/>
      <c r="C943" s="342"/>
      <c r="D943" s="342"/>
      <c r="E943" s="323"/>
      <c r="F943" s="342"/>
      <c r="G943" s="323"/>
      <c r="H943" s="342"/>
      <c r="I943" s="323"/>
      <c r="J943" s="342"/>
      <c r="K943" s="323"/>
      <c r="L943" s="342"/>
      <c r="M943" s="323"/>
      <c r="N943" s="342"/>
      <c r="O943" s="323"/>
      <c r="P943" s="342"/>
      <c r="Q943" s="323"/>
      <c r="R943" s="323"/>
      <c r="S943" s="323"/>
      <c r="T943" s="323"/>
      <c r="U943" s="323"/>
      <c r="V943" s="323"/>
      <c r="W943" s="323"/>
      <c r="X943" s="323"/>
      <c r="Y943" s="323"/>
      <c r="Z943" s="323"/>
      <c r="AA943" s="323"/>
      <c r="AB943" s="323"/>
    </row>
    <row r="944">
      <c r="A944" s="323"/>
      <c r="B944" s="323"/>
      <c r="C944" s="342"/>
      <c r="D944" s="342"/>
      <c r="E944" s="323"/>
      <c r="F944" s="342"/>
      <c r="G944" s="323"/>
      <c r="H944" s="342"/>
      <c r="I944" s="323"/>
      <c r="J944" s="342"/>
      <c r="K944" s="323"/>
      <c r="L944" s="342"/>
      <c r="M944" s="323"/>
      <c r="N944" s="342"/>
      <c r="O944" s="323"/>
      <c r="P944" s="342"/>
      <c r="Q944" s="323"/>
      <c r="R944" s="323"/>
      <c r="S944" s="323"/>
      <c r="T944" s="323"/>
      <c r="U944" s="323"/>
      <c r="V944" s="323"/>
      <c r="W944" s="323"/>
      <c r="X944" s="323"/>
      <c r="Y944" s="323"/>
      <c r="Z944" s="323"/>
      <c r="AA944" s="323"/>
      <c r="AB944" s="323"/>
    </row>
    <row r="945">
      <c r="A945" s="323"/>
      <c r="B945" s="323"/>
      <c r="C945" s="342"/>
      <c r="D945" s="342"/>
      <c r="E945" s="323"/>
      <c r="F945" s="342"/>
      <c r="G945" s="323"/>
      <c r="H945" s="342"/>
      <c r="I945" s="323"/>
      <c r="J945" s="342"/>
      <c r="K945" s="323"/>
      <c r="L945" s="342"/>
      <c r="M945" s="323"/>
      <c r="N945" s="342"/>
      <c r="O945" s="323"/>
      <c r="P945" s="342"/>
      <c r="Q945" s="323"/>
      <c r="R945" s="323"/>
      <c r="S945" s="323"/>
      <c r="T945" s="323"/>
      <c r="U945" s="323"/>
      <c r="V945" s="323"/>
      <c r="W945" s="323"/>
      <c r="X945" s="323"/>
      <c r="Y945" s="323"/>
      <c r="Z945" s="323"/>
      <c r="AA945" s="323"/>
      <c r="AB945" s="323"/>
    </row>
    <row r="946">
      <c r="A946" s="323"/>
      <c r="B946" s="323"/>
      <c r="C946" s="342"/>
      <c r="D946" s="342"/>
      <c r="E946" s="323"/>
      <c r="F946" s="342"/>
      <c r="G946" s="323"/>
      <c r="H946" s="342"/>
      <c r="I946" s="323"/>
      <c r="J946" s="342"/>
      <c r="K946" s="323"/>
      <c r="L946" s="342"/>
      <c r="M946" s="323"/>
      <c r="N946" s="342"/>
      <c r="O946" s="323"/>
      <c r="P946" s="342"/>
      <c r="Q946" s="323"/>
      <c r="R946" s="323"/>
      <c r="S946" s="323"/>
      <c r="T946" s="323"/>
      <c r="U946" s="323"/>
      <c r="V946" s="323"/>
      <c r="W946" s="323"/>
      <c r="X946" s="323"/>
      <c r="Y946" s="323"/>
      <c r="Z946" s="323"/>
      <c r="AA946" s="323"/>
      <c r="AB946" s="323"/>
    </row>
    <row r="947">
      <c r="A947" s="323"/>
      <c r="B947" s="323"/>
      <c r="C947" s="342"/>
      <c r="D947" s="342"/>
      <c r="E947" s="323"/>
      <c r="F947" s="342"/>
      <c r="G947" s="323"/>
      <c r="H947" s="342"/>
      <c r="I947" s="323"/>
      <c r="J947" s="342"/>
      <c r="K947" s="323"/>
      <c r="L947" s="342"/>
      <c r="M947" s="323"/>
      <c r="N947" s="342"/>
      <c r="O947" s="323"/>
      <c r="P947" s="342"/>
      <c r="Q947" s="323"/>
      <c r="R947" s="323"/>
      <c r="S947" s="323"/>
      <c r="T947" s="323"/>
      <c r="U947" s="323"/>
      <c r="V947" s="323"/>
      <c r="W947" s="323"/>
      <c r="X947" s="323"/>
      <c r="Y947" s="323"/>
      <c r="Z947" s="323"/>
      <c r="AA947" s="323"/>
      <c r="AB947" s="323"/>
    </row>
    <row r="948">
      <c r="A948" s="323"/>
      <c r="B948" s="323"/>
      <c r="C948" s="342"/>
      <c r="D948" s="342"/>
      <c r="E948" s="323"/>
      <c r="F948" s="342"/>
      <c r="G948" s="323"/>
      <c r="H948" s="342"/>
      <c r="I948" s="323"/>
      <c r="J948" s="342"/>
      <c r="K948" s="323"/>
      <c r="L948" s="342"/>
      <c r="M948" s="323"/>
      <c r="N948" s="342"/>
      <c r="O948" s="323"/>
      <c r="P948" s="342"/>
      <c r="Q948" s="323"/>
      <c r="R948" s="323"/>
      <c r="S948" s="323"/>
      <c r="T948" s="323"/>
      <c r="U948" s="323"/>
      <c r="V948" s="323"/>
      <c r="W948" s="323"/>
      <c r="X948" s="323"/>
      <c r="Y948" s="323"/>
      <c r="Z948" s="323"/>
      <c r="AA948" s="323"/>
      <c r="AB948" s="323"/>
    </row>
    <row r="949">
      <c r="A949" s="323"/>
      <c r="B949" s="323"/>
      <c r="C949" s="342"/>
      <c r="D949" s="342"/>
      <c r="E949" s="323"/>
      <c r="F949" s="342"/>
      <c r="G949" s="323"/>
      <c r="H949" s="342"/>
      <c r="I949" s="323"/>
      <c r="J949" s="342"/>
      <c r="K949" s="323"/>
      <c r="L949" s="342"/>
      <c r="M949" s="323"/>
      <c r="N949" s="342"/>
      <c r="O949" s="323"/>
      <c r="P949" s="342"/>
      <c r="Q949" s="323"/>
      <c r="R949" s="323"/>
      <c r="S949" s="323"/>
      <c r="T949" s="323"/>
      <c r="U949" s="323"/>
      <c r="V949" s="323"/>
      <c r="W949" s="323"/>
      <c r="X949" s="323"/>
      <c r="Y949" s="323"/>
      <c r="Z949" s="323"/>
      <c r="AA949" s="323"/>
      <c r="AB949" s="323"/>
    </row>
    <row r="950">
      <c r="A950" s="323"/>
      <c r="B950" s="323"/>
      <c r="C950" s="342"/>
      <c r="D950" s="342"/>
      <c r="E950" s="323"/>
      <c r="F950" s="342"/>
      <c r="G950" s="323"/>
      <c r="H950" s="342"/>
      <c r="I950" s="323"/>
      <c r="J950" s="342"/>
      <c r="K950" s="323"/>
      <c r="L950" s="342"/>
      <c r="M950" s="323"/>
      <c r="N950" s="342"/>
      <c r="O950" s="323"/>
      <c r="P950" s="342"/>
      <c r="Q950" s="323"/>
      <c r="R950" s="323"/>
      <c r="S950" s="323"/>
      <c r="T950" s="323"/>
      <c r="U950" s="323"/>
      <c r="V950" s="323"/>
      <c r="W950" s="323"/>
      <c r="X950" s="323"/>
      <c r="Y950" s="323"/>
      <c r="Z950" s="323"/>
      <c r="AA950" s="323"/>
      <c r="AB950" s="323"/>
    </row>
    <row r="951">
      <c r="A951" s="323"/>
      <c r="B951" s="323"/>
      <c r="C951" s="342"/>
      <c r="D951" s="342"/>
      <c r="E951" s="323"/>
      <c r="F951" s="342"/>
      <c r="G951" s="323"/>
      <c r="H951" s="342"/>
      <c r="I951" s="323"/>
      <c r="J951" s="342"/>
      <c r="K951" s="323"/>
      <c r="L951" s="342"/>
      <c r="M951" s="323"/>
      <c r="N951" s="342"/>
      <c r="O951" s="323"/>
      <c r="P951" s="342"/>
      <c r="Q951" s="323"/>
      <c r="R951" s="323"/>
      <c r="S951" s="323"/>
      <c r="T951" s="323"/>
      <c r="U951" s="323"/>
      <c r="V951" s="323"/>
      <c r="W951" s="323"/>
      <c r="X951" s="323"/>
      <c r="Y951" s="323"/>
      <c r="Z951" s="323"/>
      <c r="AA951" s="323"/>
      <c r="AB951" s="323"/>
    </row>
    <row r="952">
      <c r="A952" s="323"/>
      <c r="B952" s="323"/>
      <c r="C952" s="342"/>
      <c r="D952" s="342"/>
      <c r="E952" s="323"/>
      <c r="F952" s="342"/>
      <c r="G952" s="323"/>
      <c r="H952" s="342"/>
      <c r="I952" s="323"/>
      <c r="J952" s="342"/>
      <c r="K952" s="323"/>
      <c r="L952" s="342"/>
      <c r="M952" s="323"/>
      <c r="N952" s="342"/>
      <c r="O952" s="323"/>
      <c r="P952" s="342"/>
      <c r="Q952" s="323"/>
      <c r="R952" s="323"/>
      <c r="S952" s="323"/>
      <c r="T952" s="323"/>
      <c r="U952" s="323"/>
      <c r="V952" s="323"/>
      <c r="W952" s="323"/>
      <c r="X952" s="323"/>
      <c r="Y952" s="323"/>
      <c r="Z952" s="323"/>
      <c r="AA952" s="323"/>
      <c r="AB952" s="323"/>
    </row>
    <row r="953">
      <c r="A953" s="323"/>
      <c r="B953" s="323"/>
      <c r="C953" s="342"/>
      <c r="D953" s="342"/>
      <c r="E953" s="323"/>
      <c r="F953" s="342"/>
      <c r="G953" s="323"/>
      <c r="H953" s="342"/>
      <c r="I953" s="323"/>
      <c r="J953" s="342"/>
      <c r="K953" s="323"/>
      <c r="L953" s="342"/>
      <c r="M953" s="323"/>
      <c r="N953" s="342"/>
      <c r="O953" s="323"/>
      <c r="P953" s="342"/>
      <c r="Q953" s="323"/>
      <c r="R953" s="323"/>
      <c r="S953" s="323"/>
      <c r="T953" s="323"/>
      <c r="U953" s="323"/>
      <c r="V953" s="323"/>
      <c r="W953" s="323"/>
      <c r="X953" s="323"/>
      <c r="Y953" s="323"/>
      <c r="Z953" s="323"/>
      <c r="AA953" s="323"/>
      <c r="AB953" s="323"/>
    </row>
    <row r="954">
      <c r="A954" s="323"/>
      <c r="B954" s="323"/>
      <c r="C954" s="342"/>
      <c r="D954" s="342"/>
      <c r="E954" s="323"/>
      <c r="F954" s="342"/>
      <c r="G954" s="323"/>
      <c r="H954" s="342"/>
      <c r="I954" s="323"/>
      <c r="J954" s="342"/>
      <c r="K954" s="323"/>
      <c r="L954" s="342"/>
      <c r="M954" s="323"/>
      <c r="N954" s="342"/>
      <c r="O954" s="323"/>
      <c r="P954" s="342"/>
      <c r="Q954" s="323"/>
      <c r="R954" s="323"/>
      <c r="S954" s="323"/>
      <c r="T954" s="323"/>
      <c r="U954" s="323"/>
      <c r="V954" s="323"/>
      <c r="W954" s="323"/>
      <c r="X954" s="323"/>
      <c r="Y954" s="323"/>
      <c r="Z954" s="323"/>
      <c r="AA954" s="323"/>
      <c r="AB954" s="323"/>
    </row>
    <row r="955">
      <c r="A955" s="323"/>
      <c r="B955" s="323"/>
      <c r="C955" s="342"/>
      <c r="D955" s="342"/>
      <c r="E955" s="323"/>
      <c r="F955" s="342"/>
      <c r="G955" s="323"/>
      <c r="H955" s="342"/>
      <c r="I955" s="323"/>
      <c r="J955" s="342"/>
      <c r="K955" s="323"/>
      <c r="L955" s="342"/>
      <c r="M955" s="323"/>
      <c r="N955" s="342"/>
      <c r="O955" s="323"/>
      <c r="P955" s="342"/>
      <c r="Q955" s="323"/>
      <c r="R955" s="323"/>
      <c r="S955" s="323"/>
      <c r="T955" s="323"/>
      <c r="U955" s="323"/>
      <c r="V955" s="323"/>
      <c r="W955" s="323"/>
      <c r="X955" s="323"/>
      <c r="Y955" s="323"/>
      <c r="Z955" s="323"/>
      <c r="AA955" s="323"/>
      <c r="AB955" s="323"/>
    </row>
    <row r="956">
      <c r="A956" s="323"/>
      <c r="B956" s="323"/>
      <c r="C956" s="342"/>
      <c r="D956" s="342"/>
      <c r="E956" s="323"/>
      <c r="F956" s="342"/>
      <c r="G956" s="323"/>
      <c r="H956" s="342"/>
      <c r="I956" s="323"/>
      <c r="J956" s="342"/>
      <c r="K956" s="323"/>
      <c r="L956" s="342"/>
      <c r="M956" s="323"/>
      <c r="N956" s="342"/>
      <c r="O956" s="323"/>
      <c r="P956" s="342"/>
      <c r="Q956" s="323"/>
      <c r="R956" s="323"/>
      <c r="S956" s="323"/>
      <c r="T956" s="323"/>
      <c r="U956" s="323"/>
      <c r="V956" s="323"/>
      <c r="W956" s="323"/>
      <c r="X956" s="323"/>
      <c r="Y956" s="323"/>
      <c r="Z956" s="323"/>
      <c r="AA956" s="323"/>
      <c r="AB956" s="323"/>
    </row>
    <row r="957">
      <c r="A957" s="323"/>
      <c r="B957" s="323"/>
      <c r="C957" s="342"/>
      <c r="D957" s="342"/>
      <c r="E957" s="323"/>
      <c r="F957" s="342"/>
      <c r="G957" s="323"/>
      <c r="H957" s="342"/>
      <c r="I957" s="323"/>
      <c r="J957" s="342"/>
      <c r="K957" s="323"/>
      <c r="L957" s="342"/>
      <c r="M957" s="323"/>
      <c r="N957" s="342"/>
      <c r="O957" s="323"/>
      <c r="P957" s="342"/>
      <c r="Q957" s="323"/>
      <c r="R957" s="323"/>
      <c r="S957" s="323"/>
      <c r="T957" s="323"/>
      <c r="U957" s="323"/>
      <c r="V957" s="323"/>
      <c r="W957" s="323"/>
      <c r="X957" s="323"/>
      <c r="Y957" s="323"/>
      <c r="Z957" s="323"/>
      <c r="AA957" s="323"/>
      <c r="AB957" s="323"/>
    </row>
    <row r="958">
      <c r="A958" s="323"/>
      <c r="B958" s="323"/>
      <c r="C958" s="342"/>
      <c r="D958" s="342"/>
      <c r="E958" s="323"/>
      <c r="F958" s="342"/>
      <c r="G958" s="323"/>
      <c r="H958" s="342"/>
      <c r="I958" s="323"/>
      <c r="J958" s="342"/>
      <c r="K958" s="323"/>
      <c r="L958" s="342"/>
      <c r="M958" s="323"/>
      <c r="N958" s="342"/>
      <c r="O958" s="323"/>
      <c r="P958" s="342"/>
      <c r="Q958" s="323"/>
      <c r="R958" s="323"/>
      <c r="S958" s="323"/>
      <c r="T958" s="323"/>
      <c r="U958" s="323"/>
      <c r="V958" s="323"/>
      <c r="W958" s="323"/>
      <c r="X958" s="323"/>
      <c r="Y958" s="323"/>
      <c r="Z958" s="323"/>
      <c r="AA958" s="323"/>
      <c r="AB958" s="323"/>
    </row>
    <row r="959">
      <c r="A959" s="323"/>
      <c r="B959" s="323"/>
      <c r="C959" s="342"/>
      <c r="D959" s="342"/>
      <c r="E959" s="323"/>
      <c r="F959" s="342"/>
      <c r="G959" s="323"/>
      <c r="H959" s="342"/>
      <c r="I959" s="323"/>
      <c r="J959" s="342"/>
      <c r="K959" s="323"/>
      <c r="L959" s="342"/>
      <c r="M959" s="323"/>
      <c r="N959" s="342"/>
      <c r="O959" s="323"/>
      <c r="P959" s="342"/>
      <c r="Q959" s="323"/>
      <c r="R959" s="323"/>
      <c r="S959" s="323"/>
      <c r="T959" s="323"/>
      <c r="U959" s="323"/>
      <c r="V959" s="323"/>
      <c r="W959" s="323"/>
      <c r="X959" s="323"/>
      <c r="Y959" s="323"/>
      <c r="Z959" s="323"/>
      <c r="AA959" s="323"/>
      <c r="AB959" s="323"/>
    </row>
    <row r="960">
      <c r="A960" s="323"/>
      <c r="B960" s="323"/>
      <c r="C960" s="342"/>
      <c r="D960" s="342"/>
      <c r="E960" s="323"/>
      <c r="F960" s="342"/>
      <c r="G960" s="323"/>
      <c r="H960" s="342"/>
      <c r="I960" s="323"/>
      <c r="J960" s="342"/>
      <c r="K960" s="323"/>
      <c r="L960" s="342"/>
      <c r="M960" s="323"/>
      <c r="N960" s="342"/>
      <c r="O960" s="323"/>
      <c r="P960" s="342"/>
      <c r="Q960" s="323"/>
      <c r="R960" s="323"/>
      <c r="S960" s="323"/>
      <c r="T960" s="323"/>
      <c r="U960" s="323"/>
      <c r="V960" s="323"/>
      <c r="W960" s="323"/>
      <c r="X960" s="323"/>
      <c r="Y960" s="323"/>
      <c r="Z960" s="323"/>
      <c r="AA960" s="323"/>
      <c r="AB960" s="323"/>
    </row>
    <row r="961">
      <c r="A961" s="323"/>
      <c r="B961" s="323"/>
      <c r="C961" s="342"/>
      <c r="D961" s="342"/>
      <c r="E961" s="323"/>
      <c r="F961" s="342"/>
      <c r="G961" s="323"/>
      <c r="H961" s="342"/>
      <c r="I961" s="323"/>
      <c r="J961" s="342"/>
      <c r="K961" s="323"/>
      <c r="L961" s="342"/>
      <c r="M961" s="323"/>
      <c r="N961" s="342"/>
      <c r="O961" s="323"/>
      <c r="P961" s="342"/>
      <c r="Q961" s="323"/>
      <c r="R961" s="323"/>
      <c r="S961" s="323"/>
      <c r="T961" s="323"/>
      <c r="U961" s="323"/>
      <c r="V961" s="323"/>
      <c r="W961" s="323"/>
      <c r="X961" s="323"/>
      <c r="Y961" s="323"/>
      <c r="Z961" s="323"/>
      <c r="AA961" s="323"/>
      <c r="AB961" s="323"/>
    </row>
    <row r="962">
      <c r="A962" s="323"/>
      <c r="B962" s="323"/>
      <c r="C962" s="342"/>
      <c r="D962" s="342"/>
      <c r="E962" s="323"/>
      <c r="F962" s="342"/>
      <c r="G962" s="323"/>
      <c r="H962" s="342"/>
      <c r="I962" s="323"/>
      <c r="J962" s="342"/>
      <c r="K962" s="323"/>
      <c r="L962" s="342"/>
      <c r="M962" s="323"/>
      <c r="N962" s="342"/>
      <c r="O962" s="323"/>
      <c r="P962" s="342"/>
      <c r="Q962" s="323"/>
      <c r="R962" s="323"/>
      <c r="S962" s="323"/>
      <c r="T962" s="323"/>
      <c r="U962" s="323"/>
      <c r="V962" s="323"/>
      <c r="W962" s="323"/>
      <c r="X962" s="323"/>
      <c r="Y962" s="323"/>
      <c r="Z962" s="323"/>
      <c r="AA962" s="323"/>
      <c r="AB962" s="323"/>
    </row>
    <row r="963">
      <c r="A963" s="323"/>
      <c r="B963" s="323"/>
      <c r="C963" s="342"/>
      <c r="D963" s="342"/>
      <c r="E963" s="323"/>
      <c r="F963" s="342"/>
      <c r="G963" s="323"/>
      <c r="H963" s="342"/>
      <c r="I963" s="323"/>
      <c r="J963" s="342"/>
      <c r="K963" s="323"/>
      <c r="L963" s="342"/>
      <c r="M963" s="323"/>
      <c r="N963" s="342"/>
      <c r="O963" s="323"/>
      <c r="P963" s="342"/>
      <c r="Q963" s="323"/>
      <c r="R963" s="323"/>
      <c r="S963" s="323"/>
      <c r="T963" s="323"/>
      <c r="U963" s="323"/>
      <c r="V963" s="323"/>
      <c r="W963" s="323"/>
      <c r="X963" s="323"/>
      <c r="Y963" s="323"/>
      <c r="Z963" s="323"/>
      <c r="AA963" s="323"/>
      <c r="AB963" s="323"/>
    </row>
    <row r="964">
      <c r="A964" s="323"/>
      <c r="B964" s="323"/>
      <c r="C964" s="342"/>
      <c r="D964" s="342"/>
      <c r="E964" s="323"/>
      <c r="F964" s="342"/>
      <c r="G964" s="323"/>
      <c r="H964" s="342"/>
      <c r="I964" s="323"/>
      <c r="J964" s="342"/>
      <c r="K964" s="323"/>
      <c r="L964" s="342"/>
      <c r="M964" s="323"/>
      <c r="N964" s="342"/>
      <c r="O964" s="323"/>
      <c r="P964" s="342"/>
      <c r="Q964" s="323"/>
      <c r="R964" s="323"/>
      <c r="S964" s="323"/>
      <c r="T964" s="323"/>
      <c r="U964" s="323"/>
      <c r="V964" s="323"/>
      <c r="W964" s="323"/>
      <c r="X964" s="323"/>
      <c r="Y964" s="323"/>
      <c r="Z964" s="323"/>
      <c r="AA964" s="323"/>
      <c r="AB964" s="323"/>
    </row>
    <row r="965">
      <c r="A965" s="323"/>
      <c r="B965" s="323"/>
      <c r="C965" s="342"/>
      <c r="D965" s="342"/>
      <c r="E965" s="323"/>
      <c r="F965" s="342"/>
      <c r="G965" s="323"/>
      <c r="H965" s="342"/>
      <c r="I965" s="323"/>
      <c r="J965" s="342"/>
      <c r="K965" s="323"/>
      <c r="L965" s="342"/>
      <c r="M965" s="323"/>
      <c r="N965" s="342"/>
      <c r="O965" s="323"/>
      <c r="P965" s="342"/>
      <c r="Q965" s="323"/>
      <c r="R965" s="323"/>
      <c r="S965" s="323"/>
      <c r="T965" s="323"/>
      <c r="U965" s="323"/>
      <c r="V965" s="323"/>
      <c r="W965" s="323"/>
      <c r="X965" s="323"/>
      <c r="Y965" s="323"/>
      <c r="Z965" s="323"/>
      <c r="AA965" s="323"/>
      <c r="AB965" s="323"/>
    </row>
    <row r="966">
      <c r="A966" s="323"/>
      <c r="B966" s="323"/>
      <c r="C966" s="342"/>
      <c r="D966" s="342"/>
      <c r="E966" s="323"/>
      <c r="F966" s="342"/>
      <c r="G966" s="323"/>
      <c r="H966" s="342"/>
      <c r="I966" s="323"/>
      <c r="J966" s="342"/>
      <c r="K966" s="323"/>
      <c r="L966" s="342"/>
      <c r="M966" s="323"/>
      <c r="N966" s="342"/>
      <c r="O966" s="323"/>
      <c r="P966" s="342"/>
      <c r="Q966" s="323"/>
      <c r="R966" s="323"/>
      <c r="S966" s="323"/>
      <c r="T966" s="323"/>
      <c r="U966" s="323"/>
      <c r="V966" s="323"/>
      <c r="W966" s="323"/>
      <c r="X966" s="323"/>
      <c r="Y966" s="323"/>
      <c r="Z966" s="323"/>
      <c r="AA966" s="323"/>
      <c r="AB966" s="323"/>
    </row>
    <row r="967">
      <c r="A967" s="323"/>
      <c r="B967" s="323"/>
      <c r="C967" s="342"/>
      <c r="D967" s="342"/>
      <c r="E967" s="323"/>
      <c r="F967" s="342"/>
      <c r="G967" s="323"/>
      <c r="H967" s="342"/>
      <c r="I967" s="323"/>
      <c r="J967" s="342"/>
      <c r="K967" s="323"/>
      <c r="L967" s="342"/>
      <c r="M967" s="323"/>
      <c r="N967" s="342"/>
      <c r="O967" s="323"/>
      <c r="P967" s="342"/>
      <c r="Q967" s="323"/>
      <c r="R967" s="323"/>
      <c r="S967" s="323"/>
      <c r="T967" s="323"/>
      <c r="U967" s="323"/>
      <c r="V967" s="323"/>
      <c r="W967" s="323"/>
      <c r="X967" s="323"/>
      <c r="Y967" s="323"/>
      <c r="Z967" s="323"/>
      <c r="AA967" s="323"/>
      <c r="AB967" s="323"/>
    </row>
    <row r="968">
      <c r="A968" s="323"/>
      <c r="B968" s="323"/>
      <c r="C968" s="342"/>
      <c r="D968" s="342"/>
      <c r="E968" s="323"/>
      <c r="F968" s="342"/>
      <c r="G968" s="323"/>
      <c r="H968" s="342"/>
      <c r="I968" s="323"/>
      <c r="J968" s="342"/>
      <c r="K968" s="323"/>
      <c r="L968" s="342"/>
      <c r="M968" s="323"/>
      <c r="N968" s="342"/>
      <c r="O968" s="323"/>
      <c r="P968" s="342"/>
      <c r="Q968" s="323"/>
      <c r="R968" s="323"/>
      <c r="S968" s="323"/>
      <c r="T968" s="323"/>
      <c r="U968" s="323"/>
      <c r="V968" s="323"/>
      <c r="W968" s="323"/>
      <c r="X968" s="323"/>
      <c r="Y968" s="323"/>
      <c r="Z968" s="323"/>
      <c r="AA968" s="323"/>
      <c r="AB968" s="323"/>
    </row>
    <row r="969">
      <c r="A969" s="323"/>
      <c r="B969" s="323"/>
      <c r="C969" s="342"/>
      <c r="D969" s="342"/>
      <c r="E969" s="323"/>
      <c r="F969" s="342"/>
      <c r="G969" s="323"/>
      <c r="H969" s="342"/>
      <c r="I969" s="323"/>
      <c r="J969" s="342"/>
      <c r="K969" s="323"/>
      <c r="L969" s="342"/>
      <c r="M969" s="323"/>
      <c r="N969" s="342"/>
      <c r="O969" s="323"/>
      <c r="P969" s="342"/>
      <c r="Q969" s="323"/>
      <c r="R969" s="323"/>
      <c r="S969" s="323"/>
      <c r="T969" s="323"/>
      <c r="U969" s="323"/>
      <c r="V969" s="323"/>
      <c r="W969" s="323"/>
      <c r="X969" s="323"/>
      <c r="Y969" s="323"/>
      <c r="Z969" s="323"/>
      <c r="AA969" s="323"/>
      <c r="AB969" s="323"/>
    </row>
    <row r="970">
      <c r="A970" s="323"/>
      <c r="B970" s="323"/>
      <c r="C970" s="342"/>
      <c r="D970" s="342"/>
      <c r="E970" s="323"/>
      <c r="F970" s="342"/>
      <c r="G970" s="323"/>
      <c r="H970" s="342"/>
      <c r="I970" s="323"/>
      <c r="J970" s="342"/>
      <c r="K970" s="323"/>
      <c r="L970" s="342"/>
      <c r="M970" s="323"/>
      <c r="N970" s="342"/>
      <c r="O970" s="323"/>
      <c r="P970" s="342"/>
      <c r="Q970" s="323"/>
      <c r="R970" s="323"/>
      <c r="S970" s="323"/>
      <c r="T970" s="323"/>
      <c r="U970" s="323"/>
      <c r="V970" s="323"/>
      <c r="W970" s="323"/>
      <c r="X970" s="323"/>
      <c r="Y970" s="323"/>
      <c r="Z970" s="323"/>
      <c r="AA970" s="323"/>
      <c r="AB970" s="323"/>
    </row>
    <row r="971">
      <c r="A971" s="323"/>
      <c r="B971" s="323"/>
      <c r="C971" s="342"/>
      <c r="D971" s="342"/>
      <c r="E971" s="323"/>
      <c r="F971" s="342"/>
      <c r="G971" s="323"/>
      <c r="H971" s="342"/>
      <c r="I971" s="323"/>
      <c r="J971" s="342"/>
      <c r="K971" s="323"/>
      <c r="L971" s="342"/>
      <c r="M971" s="323"/>
      <c r="N971" s="342"/>
      <c r="O971" s="323"/>
      <c r="P971" s="342"/>
      <c r="Q971" s="323"/>
      <c r="R971" s="323"/>
      <c r="S971" s="323"/>
      <c r="T971" s="323"/>
      <c r="U971" s="323"/>
      <c r="V971" s="323"/>
      <c r="W971" s="323"/>
      <c r="X971" s="323"/>
      <c r="Y971" s="323"/>
      <c r="Z971" s="323"/>
      <c r="AA971" s="323"/>
      <c r="AB971" s="323"/>
    </row>
    <row r="972">
      <c r="A972" s="323"/>
      <c r="B972" s="323"/>
      <c r="C972" s="342"/>
      <c r="D972" s="342"/>
      <c r="E972" s="323"/>
      <c r="F972" s="342"/>
      <c r="G972" s="323"/>
      <c r="H972" s="342"/>
      <c r="I972" s="323"/>
      <c r="J972" s="342"/>
      <c r="K972" s="323"/>
      <c r="L972" s="342"/>
      <c r="M972" s="323"/>
      <c r="N972" s="342"/>
      <c r="O972" s="323"/>
      <c r="P972" s="342"/>
      <c r="Q972" s="323"/>
      <c r="R972" s="323"/>
      <c r="S972" s="323"/>
      <c r="T972" s="323"/>
      <c r="U972" s="323"/>
      <c r="V972" s="323"/>
      <c r="W972" s="323"/>
      <c r="X972" s="323"/>
      <c r="Y972" s="323"/>
      <c r="Z972" s="323"/>
      <c r="AA972" s="323"/>
      <c r="AB972" s="323"/>
    </row>
    <row r="973">
      <c r="A973" s="323"/>
      <c r="B973" s="323"/>
      <c r="C973" s="342"/>
      <c r="D973" s="342"/>
      <c r="E973" s="323"/>
      <c r="F973" s="342"/>
      <c r="G973" s="323"/>
      <c r="H973" s="342"/>
      <c r="I973" s="323"/>
      <c r="J973" s="342"/>
      <c r="K973" s="323"/>
      <c r="L973" s="342"/>
      <c r="M973" s="323"/>
      <c r="N973" s="342"/>
      <c r="O973" s="323"/>
      <c r="P973" s="342"/>
      <c r="Q973" s="323"/>
      <c r="R973" s="323"/>
      <c r="S973" s="323"/>
      <c r="T973" s="323"/>
      <c r="U973" s="323"/>
      <c r="V973" s="323"/>
      <c r="W973" s="323"/>
      <c r="X973" s="323"/>
      <c r="Y973" s="323"/>
      <c r="Z973" s="323"/>
      <c r="AA973" s="323"/>
      <c r="AB973" s="323"/>
    </row>
    <row r="974">
      <c r="A974" s="323"/>
      <c r="B974" s="323"/>
      <c r="C974" s="342"/>
      <c r="D974" s="342"/>
      <c r="E974" s="323"/>
      <c r="F974" s="342"/>
      <c r="G974" s="323"/>
      <c r="H974" s="342"/>
      <c r="I974" s="323"/>
      <c r="J974" s="342"/>
      <c r="K974" s="323"/>
      <c r="L974" s="342"/>
      <c r="M974" s="323"/>
      <c r="N974" s="342"/>
      <c r="O974" s="323"/>
      <c r="P974" s="342"/>
      <c r="Q974" s="323"/>
      <c r="R974" s="323"/>
      <c r="S974" s="323"/>
      <c r="T974" s="323"/>
      <c r="U974" s="323"/>
      <c r="V974" s="323"/>
      <c r="W974" s="323"/>
      <c r="X974" s="323"/>
      <c r="Y974" s="323"/>
      <c r="Z974" s="323"/>
      <c r="AA974" s="323"/>
      <c r="AB974" s="323"/>
    </row>
    <row r="975">
      <c r="A975" s="323"/>
      <c r="B975" s="323"/>
      <c r="C975" s="342"/>
      <c r="D975" s="342"/>
      <c r="E975" s="323"/>
      <c r="F975" s="342"/>
      <c r="G975" s="323"/>
      <c r="H975" s="342"/>
      <c r="I975" s="323"/>
      <c r="J975" s="342"/>
      <c r="K975" s="323"/>
      <c r="L975" s="342"/>
      <c r="M975" s="323"/>
      <c r="N975" s="342"/>
      <c r="O975" s="323"/>
      <c r="P975" s="342"/>
      <c r="Q975" s="323"/>
      <c r="R975" s="323"/>
      <c r="S975" s="323"/>
      <c r="T975" s="323"/>
      <c r="U975" s="323"/>
      <c r="V975" s="323"/>
      <c r="W975" s="323"/>
      <c r="X975" s="323"/>
      <c r="Y975" s="323"/>
      <c r="Z975" s="323"/>
      <c r="AA975" s="323"/>
      <c r="AB975" s="323"/>
    </row>
    <row r="976">
      <c r="A976" s="323"/>
      <c r="B976" s="323"/>
      <c r="C976" s="342"/>
      <c r="D976" s="342"/>
      <c r="E976" s="323"/>
      <c r="F976" s="342"/>
      <c r="G976" s="323"/>
      <c r="H976" s="342"/>
      <c r="I976" s="323"/>
      <c r="J976" s="342"/>
      <c r="K976" s="323"/>
      <c r="L976" s="342"/>
      <c r="M976" s="323"/>
      <c r="N976" s="342"/>
      <c r="O976" s="323"/>
      <c r="P976" s="342"/>
      <c r="Q976" s="323"/>
      <c r="R976" s="323"/>
      <c r="S976" s="323"/>
      <c r="T976" s="323"/>
      <c r="U976" s="323"/>
      <c r="V976" s="323"/>
      <c r="W976" s="323"/>
      <c r="X976" s="323"/>
      <c r="Y976" s="323"/>
      <c r="Z976" s="323"/>
      <c r="AA976" s="323"/>
      <c r="AB976" s="323"/>
    </row>
    <row r="977">
      <c r="A977" s="323"/>
      <c r="B977" s="323"/>
      <c r="C977" s="342"/>
      <c r="D977" s="342"/>
      <c r="E977" s="323"/>
      <c r="F977" s="342"/>
      <c r="G977" s="323"/>
      <c r="H977" s="342"/>
      <c r="I977" s="323"/>
      <c r="J977" s="342"/>
      <c r="K977" s="323"/>
      <c r="L977" s="342"/>
      <c r="M977" s="323"/>
      <c r="N977" s="342"/>
      <c r="O977" s="323"/>
      <c r="P977" s="342"/>
      <c r="Q977" s="323"/>
      <c r="R977" s="323"/>
      <c r="S977" s="323"/>
      <c r="T977" s="323"/>
      <c r="U977" s="323"/>
      <c r="V977" s="323"/>
      <c r="W977" s="323"/>
      <c r="X977" s="323"/>
      <c r="Y977" s="323"/>
      <c r="Z977" s="323"/>
      <c r="AA977" s="323"/>
      <c r="AB977" s="323"/>
    </row>
    <row r="978">
      <c r="A978" s="323"/>
      <c r="B978" s="323"/>
      <c r="C978" s="342"/>
      <c r="D978" s="342"/>
      <c r="E978" s="323"/>
      <c r="F978" s="342"/>
      <c r="G978" s="323"/>
      <c r="H978" s="342"/>
      <c r="I978" s="323"/>
      <c r="J978" s="342"/>
      <c r="K978" s="323"/>
      <c r="L978" s="342"/>
      <c r="M978" s="323"/>
      <c r="N978" s="342"/>
      <c r="O978" s="323"/>
      <c r="P978" s="342"/>
      <c r="Q978" s="323"/>
      <c r="R978" s="323"/>
      <c r="S978" s="323"/>
      <c r="T978" s="323"/>
      <c r="U978" s="323"/>
      <c r="V978" s="323"/>
      <c r="W978" s="323"/>
      <c r="X978" s="323"/>
      <c r="Y978" s="323"/>
      <c r="Z978" s="323"/>
      <c r="AA978" s="323"/>
      <c r="AB978" s="323"/>
    </row>
    <row r="979">
      <c r="A979" s="323"/>
      <c r="B979" s="323"/>
      <c r="C979" s="342"/>
      <c r="D979" s="342"/>
      <c r="E979" s="323"/>
      <c r="F979" s="342"/>
      <c r="G979" s="323"/>
      <c r="H979" s="342"/>
      <c r="I979" s="323"/>
      <c r="J979" s="342"/>
      <c r="K979" s="323"/>
      <c r="L979" s="342"/>
      <c r="M979" s="323"/>
      <c r="N979" s="342"/>
      <c r="O979" s="323"/>
      <c r="P979" s="342"/>
      <c r="Q979" s="323"/>
      <c r="R979" s="323"/>
      <c r="S979" s="323"/>
      <c r="T979" s="323"/>
      <c r="U979" s="323"/>
      <c r="V979" s="323"/>
      <c r="W979" s="323"/>
      <c r="X979" s="323"/>
      <c r="Y979" s="323"/>
      <c r="Z979" s="323"/>
      <c r="AA979" s="323"/>
      <c r="AB979" s="323"/>
    </row>
    <row r="980">
      <c r="A980" s="323"/>
      <c r="B980" s="323"/>
      <c r="C980" s="342"/>
      <c r="D980" s="342"/>
      <c r="E980" s="323"/>
      <c r="F980" s="342"/>
      <c r="G980" s="323"/>
      <c r="H980" s="342"/>
      <c r="I980" s="323"/>
      <c r="J980" s="342"/>
      <c r="K980" s="323"/>
      <c r="L980" s="342"/>
      <c r="M980" s="323"/>
      <c r="N980" s="342"/>
      <c r="O980" s="323"/>
      <c r="P980" s="342"/>
      <c r="Q980" s="323"/>
      <c r="R980" s="323"/>
      <c r="S980" s="323"/>
      <c r="T980" s="323"/>
      <c r="U980" s="323"/>
      <c r="V980" s="323"/>
      <c r="W980" s="323"/>
      <c r="X980" s="323"/>
      <c r="Y980" s="323"/>
      <c r="Z980" s="323"/>
      <c r="AA980" s="323"/>
      <c r="AB980" s="323"/>
    </row>
    <row r="981">
      <c r="A981" s="323"/>
      <c r="B981" s="323"/>
      <c r="C981" s="342"/>
      <c r="D981" s="342"/>
      <c r="E981" s="323"/>
      <c r="F981" s="342"/>
      <c r="G981" s="323"/>
      <c r="H981" s="342"/>
      <c r="I981" s="323"/>
      <c r="J981" s="342"/>
      <c r="K981" s="323"/>
      <c r="L981" s="342"/>
      <c r="M981" s="323"/>
      <c r="N981" s="342"/>
      <c r="O981" s="323"/>
      <c r="P981" s="342"/>
      <c r="Q981" s="323"/>
      <c r="R981" s="323"/>
      <c r="S981" s="323"/>
      <c r="T981" s="323"/>
      <c r="U981" s="323"/>
      <c r="V981" s="323"/>
      <c r="W981" s="323"/>
      <c r="X981" s="323"/>
      <c r="Y981" s="323"/>
      <c r="Z981" s="323"/>
      <c r="AA981" s="323"/>
      <c r="AB981" s="323"/>
    </row>
    <row r="982">
      <c r="A982" s="323"/>
      <c r="B982" s="323"/>
      <c r="C982" s="342"/>
      <c r="D982" s="342"/>
      <c r="E982" s="323"/>
      <c r="F982" s="342"/>
      <c r="G982" s="323"/>
      <c r="H982" s="342"/>
      <c r="I982" s="323"/>
      <c r="J982" s="342"/>
      <c r="K982" s="323"/>
      <c r="L982" s="342"/>
      <c r="M982" s="323"/>
      <c r="N982" s="342"/>
      <c r="O982" s="323"/>
      <c r="P982" s="342"/>
      <c r="Q982" s="323"/>
      <c r="R982" s="323"/>
      <c r="S982" s="323"/>
      <c r="T982" s="323"/>
      <c r="U982" s="323"/>
      <c r="V982" s="323"/>
      <c r="W982" s="323"/>
      <c r="X982" s="323"/>
      <c r="Y982" s="323"/>
      <c r="Z982" s="323"/>
      <c r="AA982" s="323"/>
      <c r="AB982" s="323"/>
    </row>
    <row r="983">
      <c r="A983" s="323"/>
      <c r="B983" s="323"/>
      <c r="C983" s="342"/>
      <c r="D983" s="342"/>
      <c r="E983" s="323"/>
      <c r="F983" s="342"/>
      <c r="G983" s="323"/>
      <c r="H983" s="342"/>
      <c r="I983" s="323"/>
      <c r="J983" s="342"/>
      <c r="K983" s="323"/>
      <c r="L983" s="342"/>
      <c r="M983" s="323"/>
      <c r="N983" s="342"/>
      <c r="O983" s="323"/>
      <c r="P983" s="342"/>
      <c r="Q983" s="323"/>
      <c r="R983" s="323"/>
      <c r="S983" s="323"/>
      <c r="T983" s="323"/>
      <c r="U983" s="323"/>
      <c r="V983" s="323"/>
      <c r="W983" s="323"/>
      <c r="X983" s="323"/>
      <c r="Y983" s="323"/>
      <c r="Z983" s="323"/>
      <c r="AA983" s="323"/>
      <c r="AB983" s="323"/>
    </row>
    <row r="984">
      <c r="A984" s="323"/>
      <c r="B984" s="323"/>
      <c r="C984" s="342"/>
      <c r="D984" s="342"/>
      <c r="E984" s="323"/>
      <c r="F984" s="342"/>
      <c r="G984" s="323"/>
      <c r="H984" s="342"/>
      <c r="I984" s="323"/>
      <c r="J984" s="342"/>
      <c r="K984" s="323"/>
      <c r="L984" s="342"/>
      <c r="M984" s="323"/>
      <c r="N984" s="342"/>
      <c r="O984" s="323"/>
      <c r="P984" s="342"/>
      <c r="Q984" s="323"/>
      <c r="R984" s="323"/>
      <c r="S984" s="323"/>
      <c r="T984" s="323"/>
      <c r="U984" s="323"/>
      <c r="V984" s="323"/>
      <c r="W984" s="323"/>
      <c r="X984" s="323"/>
      <c r="Y984" s="323"/>
      <c r="Z984" s="323"/>
      <c r="AA984" s="323"/>
      <c r="AB984" s="323"/>
    </row>
    <row r="985">
      <c r="A985" s="323"/>
      <c r="B985" s="323"/>
      <c r="C985" s="342"/>
      <c r="D985" s="342"/>
      <c r="E985" s="323"/>
      <c r="F985" s="342"/>
      <c r="G985" s="323"/>
      <c r="H985" s="342"/>
      <c r="I985" s="323"/>
      <c r="J985" s="342"/>
      <c r="K985" s="323"/>
      <c r="L985" s="342"/>
      <c r="M985" s="323"/>
      <c r="N985" s="342"/>
      <c r="O985" s="323"/>
      <c r="P985" s="342"/>
      <c r="Q985" s="323"/>
      <c r="R985" s="323"/>
      <c r="S985" s="323"/>
      <c r="T985" s="323"/>
      <c r="U985" s="323"/>
      <c r="V985" s="323"/>
      <c r="W985" s="323"/>
      <c r="X985" s="323"/>
      <c r="Y985" s="323"/>
      <c r="Z985" s="323"/>
      <c r="AA985" s="323"/>
      <c r="AB985" s="323"/>
    </row>
    <row r="986">
      <c r="A986" s="323"/>
      <c r="B986" s="323"/>
      <c r="C986" s="342"/>
      <c r="D986" s="342"/>
      <c r="E986" s="323"/>
      <c r="F986" s="342"/>
      <c r="G986" s="323"/>
      <c r="H986" s="342"/>
      <c r="I986" s="323"/>
      <c r="J986" s="342"/>
      <c r="K986" s="323"/>
      <c r="L986" s="342"/>
      <c r="M986" s="323"/>
      <c r="N986" s="342"/>
      <c r="O986" s="323"/>
      <c r="P986" s="342"/>
      <c r="Q986" s="323"/>
      <c r="R986" s="323"/>
      <c r="S986" s="323"/>
      <c r="T986" s="323"/>
      <c r="U986" s="323"/>
      <c r="V986" s="323"/>
      <c r="W986" s="323"/>
      <c r="X986" s="323"/>
      <c r="Y986" s="323"/>
      <c r="Z986" s="323"/>
      <c r="AA986" s="323"/>
      <c r="AB986" s="323"/>
    </row>
    <row r="987">
      <c r="A987" s="323"/>
      <c r="B987" s="323"/>
      <c r="C987" s="342"/>
      <c r="D987" s="342"/>
      <c r="E987" s="323"/>
      <c r="F987" s="342"/>
      <c r="G987" s="323"/>
      <c r="H987" s="342"/>
      <c r="I987" s="323"/>
      <c r="J987" s="342"/>
      <c r="K987" s="323"/>
      <c r="L987" s="342"/>
      <c r="M987" s="323"/>
      <c r="N987" s="342"/>
      <c r="O987" s="323"/>
      <c r="P987" s="342"/>
      <c r="Q987" s="323"/>
      <c r="R987" s="323"/>
      <c r="S987" s="323"/>
      <c r="T987" s="323"/>
      <c r="U987" s="323"/>
      <c r="V987" s="323"/>
      <c r="W987" s="323"/>
      <c r="X987" s="323"/>
      <c r="Y987" s="323"/>
      <c r="Z987" s="323"/>
      <c r="AA987" s="323"/>
      <c r="AB987" s="323"/>
    </row>
    <row r="988">
      <c r="A988" s="323"/>
      <c r="B988" s="323"/>
      <c r="C988" s="342"/>
      <c r="D988" s="342"/>
      <c r="E988" s="323"/>
      <c r="F988" s="342"/>
      <c r="G988" s="323"/>
      <c r="H988" s="342"/>
      <c r="I988" s="323"/>
      <c r="J988" s="342"/>
      <c r="K988" s="323"/>
      <c r="L988" s="342"/>
      <c r="M988" s="323"/>
      <c r="N988" s="342"/>
      <c r="O988" s="323"/>
      <c r="P988" s="342"/>
      <c r="Q988" s="323"/>
      <c r="R988" s="323"/>
      <c r="S988" s="323"/>
      <c r="T988" s="323"/>
      <c r="U988" s="323"/>
      <c r="V988" s="323"/>
      <c r="W988" s="323"/>
      <c r="X988" s="323"/>
      <c r="Y988" s="323"/>
      <c r="Z988" s="323"/>
      <c r="AA988" s="323"/>
      <c r="AB988" s="323"/>
    </row>
    <row r="989">
      <c r="A989" s="323"/>
      <c r="B989" s="323"/>
      <c r="C989" s="342"/>
      <c r="D989" s="342"/>
      <c r="E989" s="323"/>
      <c r="F989" s="342"/>
      <c r="G989" s="323"/>
      <c r="H989" s="342"/>
      <c r="I989" s="323"/>
      <c r="J989" s="342"/>
      <c r="K989" s="323"/>
      <c r="L989" s="342"/>
      <c r="M989" s="323"/>
      <c r="N989" s="342"/>
      <c r="O989" s="323"/>
      <c r="P989" s="342"/>
      <c r="Q989" s="323"/>
      <c r="R989" s="323"/>
      <c r="S989" s="323"/>
      <c r="T989" s="323"/>
      <c r="U989" s="323"/>
      <c r="V989" s="323"/>
      <c r="W989" s="323"/>
      <c r="X989" s="323"/>
      <c r="Y989" s="323"/>
      <c r="Z989" s="323"/>
      <c r="AA989" s="323"/>
      <c r="AB989" s="323"/>
    </row>
    <row r="990">
      <c r="A990" s="323"/>
      <c r="B990" s="323"/>
      <c r="C990" s="342"/>
      <c r="D990" s="342"/>
      <c r="E990" s="323"/>
      <c r="F990" s="342"/>
      <c r="G990" s="323"/>
      <c r="H990" s="342"/>
      <c r="I990" s="323"/>
      <c r="J990" s="342"/>
      <c r="K990" s="323"/>
      <c r="L990" s="342"/>
      <c r="M990" s="323"/>
      <c r="N990" s="342"/>
      <c r="O990" s="323"/>
      <c r="P990" s="342"/>
      <c r="Q990" s="323"/>
      <c r="R990" s="323"/>
      <c r="S990" s="323"/>
      <c r="T990" s="323"/>
      <c r="U990" s="323"/>
      <c r="V990" s="323"/>
      <c r="W990" s="323"/>
      <c r="X990" s="323"/>
      <c r="Y990" s="323"/>
      <c r="Z990" s="323"/>
      <c r="AA990" s="323"/>
      <c r="AB990" s="323"/>
    </row>
    <row r="991">
      <c r="A991" s="323"/>
      <c r="B991" s="323"/>
      <c r="C991" s="342"/>
      <c r="D991" s="342"/>
      <c r="E991" s="323"/>
      <c r="F991" s="342"/>
      <c r="G991" s="323"/>
      <c r="H991" s="342"/>
      <c r="I991" s="323"/>
      <c r="J991" s="342"/>
      <c r="K991" s="323"/>
      <c r="L991" s="342"/>
      <c r="M991" s="323"/>
      <c r="N991" s="342"/>
      <c r="O991" s="323"/>
      <c r="P991" s="342"/>
      <c r="Q991" s="323"/>
      <c r="R991" s="323"/>
      <c r="S991" s="323"/>
      <c r="T991" s="323"/>
      <c r="U991" s="323"/>
      <c r="V991" s="323"/>
      <c r="W991" s="323"/>
      <c r="X991" s="323"/>
      <c r="Y991" s="323"/>
      <c r="Z991" s="323"/>
      <c r="AA991" s="323"/>
      <c r="AB991" s="323"/>
    </row>
    <row r="992">
      <c r="A992" s="323"/>
      <c r="B992" s="323"/>
      <c r="C992" s="342"/>
      <c r="D992" s="342"/>
      <c r="E992" s="323"/>
      <c r="F992" s="342"/>
      <c r="G992" s="323"/>
      <c r="H992" s="342"/>
      <c r="I992" s="323"/>
      <c r="J992" s="342"/>
      <c r="K992" s="323"/>
      <c r="L992" s="342"/>
      <c r="M992" s="323"/>
      <c r="N992" s="342"/>
      <c r="O992" s="323"/>
      <c r="P992" s="342"/>
      <c r="Q992" s="323"/>
      <c r="R992" s="323"/>
      <c r="S992" s="323"/>
      <c r="T992" s="323"/>
      <c r="U992" s="323"/>
      <c r="V992" s="323"/>
      <c r="W992" s="323"/>
      <c r="X992" s="323"/>
      <c r="Y992" s="323"/>
      <c r="Z992" s="323"/>
      <c r="AA992" s="323"/>
      <c r="AB992" s="323"/>
    </row>
    <row r="993">
      <c r="A993" s="323"/>
      <c r="B993" s="323"/>
      <c r="C993" s="342"/>
      <c r="D993" s="342"/>
      <c r="E993" s="323"/>
      <c r="F993" s="342"/>
      <c r="G993" s="323"/>
      <c r="H993" s="342"/>
      <c r="I993" s="323"/>
      <c r="J993" s="342"/>
      <c r="K993" s="323"/>
      <c r="L993" s="342"/>
      <c r="M993" s="323"/>
      <c r="N993" s="342"/>
      <c r="O993" s="323"/>
      <c r="P993" s="342"/>
      <c r="Q993" s="323"/>
      <c r="R993" s="323"/>
      <c r="S993" s="323"/>
      <c r="T993" s="323"/>
      <c r="U993" s="323"/>
      <c r="V993" s="323"/>
      <c r="W993" s="323"/>
      <c r="X993" s="323"/>
      <c r="Y993" s="323"/>
      <c r="Z993" s="323"/>
      <c r="AA993" s="323"/>
      <c r="AB993" s="323"/>
    </row>
    <row r="994">
      <c r="A994" s="323"/>
      <c r="B994" s="323"/>
      <c r="C994" s="342"/>
      <c r="D994" s="342"/>
      <c r="E994" s="323"/>
      <c r="F994" s="342"/>
      <c r="G994" s="323"/>
      <c r="H994" s="342"/>
      <c r="I994" s="323"/>
      <c r="J994" s="342"/>
      <c r="K994" s="323"/>
      <c r="L994" s="342"/>
      <c r="M994" s="323"/>
      <c r="N994" s="342"/>
      <c r="O994" s="323"/>
      <c r="P994" s="342"/>
      <c r="Q994" s="323"/>
      <c r="R994" s="323"/>
      <c r="S994" s="323"/>
      <c r="T994" s="323"/>
      <c r="U994" s="323"/>
      <c r="V994" s="323"/>
      <c r="W994" s="323"/>
      <c r="X994" s="323"/>
      <c r="Y994" s="323"/>
      <c r="Z994" s="323"/>
      <c r="AA994" s="323"/>
      <c r="AB994" s="323"/>
    </row>
    <row r="995">
      <c r="A995" s="323"/>
      <c r="B995" s="323"/>
      <c r="C995" s="342"/>
      <c r="D995" s="342"/>
      <c r="E995" s="323"/>
      <c r="F995" s="342"/>
      <c r="G995" s="323"/>
      <c r="H995" s="342"/>
      <c r="I995" s="323"/>
      <c r="J995" s="342"/>
      <c r="K995" s="323"/>
      <c r="L995" s="342"/>
      <c r="M995" s="323"/>
      <c r="N995" s="342"/>
      <c r="O995" s="323"/>
      <c r="P995" s="342"/>
      <c r="Q995" s="323"/>
      <c r="R995" s="323"/>
      <c r="S995" s="323"/>
      <c r="T995" s="323"/>
      <c r="U995" s="323"/>
      <c r="V995" s="323"/>
      <c r="W995" s="323"/>
      <c r="X995" s="323"/>
      <c r="Y995" s="323"/>
      <c r="Z995" s="323"/>
      <c r="AA995" s="323"/>
      <c r="AB995" s="323"/>
    </row>
    <row r="996">
      <c r="A996" s="323"/>
      <c r="B996" s="323"/>
      <c r="C996" s="342"/>
      <c r="D996" s="342"/>
      <c r="E996" s="323"/>
      <c r="F996" s="342"/>
      <c r="G996" s="323"/>
      <c r="H996" s="342"/>
      <c r="I996" s="323"/>
      <c r="J996" s="342"/>
      <c r="K996" s="323"/>
      <c r="L996" s="342"/>
      <c r="M996" s="323"/>
      <c r="N996" s="342"/>
      <c r="O996" s="323"/>
      <c r="P996" s="342"/>
      <c r="Q996" s="323"/>
      <c r="R996" s="323"/>
      <c r="S996" s="323"/>
      <c r="T996" s="323"/>
      <c r="U996" s="323"/>
      <c r="V996" s="323"/>
      <c r="W996" s="323"/>
      <c r="X996" s="323"/>
      <c r="Y996" s="323"/>
      <c r="Z996" s="323"/>
      <c r="AA996" s="323"/>
      <c r="AB996" s="323"/>
    </row>
    <row r="997">
      <c r="A997" s="323"/>
      <c r="B997" s="323"/>
      <c r="C997" s="342"/>
      <c r="D997" s="342"/>
      <c r="E997" s="323"/>
      <c r="F997" s="342"/>
      <c r="G997" s="323"/>
      <c r="H997" s="342"/>
      <c r="I997" s="323"/>
      <c r="J997" s="342"/>
      <c r="K997" s="323"/>
      <c r="L997" s="342"/>
      <c r="M997" s="323"/>
      <c r="N997" s="342"/>
      <c r="O997" s="323"/>
      <c r="P997" s="342"/>
      <c r="Q997" s="323"/>
      <c r="R997" s="323"/>
      <c r="S997" s="323"/>
      <c r="T997" s="323"/>
      <c r="U997" s="323"/>
      <c r="V997" s="323"/>
      <c r="W997" s="323"/>
      <c r="X997" s="323"/>
      <c r="Y997" s="323"/>
      <c r="Z997" s="323"/>
      <c r="AA997" s="323"/>
      <c r="AB997" s="323"/>
    </row>
    <row r="998">
      <c r="A998" s="323"/>
      <c r="B998" s="323"/>
      <c r="C998" s="342"/>
      <c r="D998" s="342"/>
      <c r="E998" s="323"/>
      <c r="F998" s="342"/>
      <c r="G998" s="323"/>
      <c r="H998" s="342"/>
      <c r="I998" s="323"/>
      <c r="J998" s="342"/>
      <c r="K998" s="323"/>
      <c r="L998" s="342"/>
      <c r="M998" s="323"/>
      <c r="N998" s="342"/>
      <c r="O998" s="323"/>
      <c r="P998" s="342"/>
      <c r="Q998" s="323"/>
      <c r="R998" s="323"/>
      <c r="S998" s="323"/>
      <c r="T998" s="323"/>
      <c r="U998" s="323"/>
      <c r="V998" s="323"/>
      <c r="W998" s="323"/>
      <c r="X998" s="323"/>
      <c r="Y998" s="323"/>
      <c r="Z998" s="323"/>
      <c r="AA998" s="323"/>
      <c r="AB998" s="323"/>
    </row>
    <row r="999">
      <c r="A999" s="323"/>
      <c r="B999" s="323"/>
      <c r="C999" s="342"/>
      <c r="D999" s="342"/>
      <c r="E999" s="323"/>
      <c r="F999" s="342"/>
      <c r="G999" s="323"/>
      <c r="H999" s="342"/>
      <c r="I999" s="323"/>
      <c r="J999" s="342"/>
      <c r="K999" s="323"/>
      <c r="L999" s="342"/>
      <c r="M999" s="323"/>
      <c r="N999" s="342"/>
      <c r="O999" s="323"/>
      <c r="P999" s="342"/>
      <c r="Q999" s="323"/>
      <c r="R999" s="323"/>
      <c r="S999" s="323"/>
      <c r="T999" s="323"/>
      <c r="U999" s="323"/>
      <c r="V999" s="323"/>
      <c r="W999" s="323"/>
      <c r="X999" s="323"/>
      <c r="Y999" s="323"/>
      <c r="Z999" s="323"/>
      <c r="AA999" s="323"/>
      <c r="AB999" s="323"/>
    </row>
    <row r="1000">
      <c r="A1000" s="323"/>
      <c r="B1000" s="323"/>
      <c r="C1000" s="342"/>
      <c r="D1000" s="342"/>
      <c r="E1000" s="323"/>
      <c r="F1000" s="342"/>
      <c r="G1000" s="323"/>
      <c r="H1000" s="342"/>
      <c r="I1000" s="323"/>
      <c r="J1000" s="342"/>
      <c r="K1000" s="323"/>
      <c r="L1000" s="342"/>
      <c r="M1000" s="323"/>
      <c r="N1000" s="342"/>
      <c r="O1000" s="323"/>
      <c r="P1000" s="342"/>
      <c r="Q1000" s="323"/>
      <c r="R1000" s="323"/>
      <c r="S1000" s="323"/>
      <c r="T1000" s="323"/>
      <c r="U1000" s="323"/>
      <c r="V1000" s="323"/>
      <c r="W1000" s="323"/>
      <c r="X1000" s="323"/>
      <c r="Y1000" s="323"/>
      <c r="Z1000" s="323"/>
      <c r="AA1000" s="323"/>
      <c r="AB1000" s="323"/>
    </row>
    <row r="1001">
      <c r="A1001" s="323"/>
      <c r="B1001" s="323"/>
      <c r="C1001" s="342"/>
      <c r="D1001" s="342"/>
      <c r="E1001" s="323"/>
      <c r="F1001" s="342"/>
      <c r="G1001" s="323"/>
      <c r="H1001" s="342"/>
      <c r="I1001" s="323"/>
      <c r="J1001" s="342"/>
      <c r="K1001" s="323"/>
      <c r="L1001" s="342"/>
      <c r="M1001" s="323"/>
      <c r="N1001" s="342"/>
      <c r="O1001" s="323"/>
      <c r="P1001" s="342"/>
      <c r="Q1001" s="323"/>
      <c r="R1001" s="323"/>
      <c r="S1001" s="323"/>
      <c r="T1001" s="323"/>
      <c r="U1001" s="323"/>
      <c r="V1001" s="323"/>
      <c r="W1001" s="323"/>
      <c r="X1001" s="323"/>
      <c r="Y1001" s="323"/>
      <c r="Z1001" s="323"/>
      <c r="AA1001" s="323"/>
      <c r="AB1001" s="323"/>
    </row>
    <row r="1002">
      <c r="A1002" s="323"/>
      <c r="B1002" s="323"/>
      <c r="C1002" s="342"/>
      <c r="D1002" s="342"/>
      <c r="E1002" s="323"/>
      <c r="F1002" s="342"/>
      <c r="G1002" s="323"/>
      <c r="H1002" s="342"/>
      <c r="I1002" s="323"/>
      <c r="J1002" s="342"/>
      <c r="K1002" s="323"/>
      <c r="L1002" s="342"/>
      <c r="M1002" s="323"/>
      <c r="N1002" s="342"/>
      <c r="O1002" s="323"/>
      <c r="P1002" s="342"/>
      <c r="Q1002" s="323"/>
      <c r="R1002" s="323"/>
      <c r="S1002" s="323"/>
      <c r="T1002" s="323"/>
      <c r="U1002" s="323"/>
      <c r="V1002" s="323"/>
      <c r="W1002" s="323"/>
      <c r="X1002" s="323"/>
      <c r="Y1002" s="323"/>
      <c r="Z1002" s="323"/>
      <c r="AA1002" s="323"/>
      <c r="AB1002" s="323"/>
    </row>
    <row r="1003">
      <c r="A1003" s="323"/>
      <c r="B1003" s="323"/>
      <c r="C1003" s="342"/>
      <c r="D1003" s="342"/>
      <c r="E1003" s="323"/>
      <c r="F1003" s="342"/>
      <c r="G1003" s="323"/>
      <c r="H1003" s="342"/>
      <c r="I1003" s="323"/>
      <c r="J1003" s="342"/>
      <c r="K1003" s="323"/>
      <c r="L1003" s="342"/>
      <c r="M1003" s="323"/>
      <c r="N1003" s="342"/>
      <c r="O1003" s="323"/>
      <c r="P1003" s="342"/>
      <c r="Q1003" s="323"/>
      <c r="R1003" s="323"/>
      <c r="S1003" s="323"/>
      <c r="T1003" s="323"/>
      <c r="U1003" s="323"/>
      <c r="V1003" s="323"/>
      <c r="W1003" s="323"/>
      <c r="X1003" s="323"/>
      <c r="Y1003" s="323"/>
      <c r="Z1003" s="323"/>
      <c r="AA1003" s="323"/>
      <c r="AB1003" s="323"/>
    </row>
    <row r="1004">
      <c r="A1004" s="323"/>
      <c r="B1004" s="323"/>
      <c r="C1004" s="342"/>
      <c r="D1004" s="342"/>
      <c r="E1004" s="323"/>
      <c r="F1004" s="342"/>
      <c r="G1004" s="323"/>
      <c r="H1004" s="342"/>
      <c r="I1004" s="323"/>
      <c r="J1004" s="342"/>
      <c r="K1004" s="323"/>
      <c r="L1004" s="342"/>
      <c r="M1004" s="323"/>
      <c r="N1004" s="342"/>
      <c r="O1004" s="323"/>
      <c r="P1004" s="342"/>
      <c r="Q1004" s="323"/>
      <c r="R1004" s="323"/>
      <c r="S1004" s="323"/>
      <c r="T1004" s="323"/>
      <c r="U1004" s="323"/>
      <c r="V1004" s="323"/>
      <c r="W1004" s="323"/>
      <c r="X1004" s="323"/>
      <c r="Y1004" s="323"/>
      <c r="Z1004" s="323"/>
      <c r="AA1004" s="323"/>
      <c r="AB1004" s="323"/>
    </row>
    <row r="1005">
      <c r="A1005" s="323"/>
      <c r="B1005" s="323"/>
      <c r="C1005" s="342"/>
      <c r="D1005" s="342"/>
      <c r="E1005" s="323"/>
      <c r="F1005" s="342"/>
      <c r="G1005" s="323"/>
      <c r="H1005" s="342"/>
      <c r="I1005" s="323"/>
      <c r="J1005" s="342"/>
      <c r="K1005" s="323"/>
      <c r="L1005" s="342"/>
      <c r="M1005" s="323"/>
      <c r="N1005" s="342"/>
      <c r="O1005" s="323"/>
      <c r="P1005" s="342"/>
      <c r="Q1005" s="323"/>
      <c r="R1005" s="323"/>
      <c r="S1005" s="323"/>
      <c r="T1005" s="323"/>
      <c r="U1005" s="323"/>
      <c r="V1005" s="323"/>
      <c r="W1005" s="323"/>
      <c r="X1005" s="323"/>
      <c r="Y1005" s="323"/>
      <c r="Z1005" s="323"/>
      <c r="AA1005" s="323"/>
      <c r="AB1005" s="323"/>
    </row>
    <row r="1006">
      <c r="A1006" s="323"/>
      <c r="B1006" s="323"/>
      <c r="C1006" s="342"/>
      <c r="D1006" s="342"/>
      <c r="E1006" s="323"/>
      <c r="F1006" s="342"/>
      <c r="G1006" s="323"/>
      <c r="H1006" s="342"/>
      <c r="I1006" s="323"/>
      <c r="J1006" s="342"/>
      <c r="K1006" s="323"/>
      <c r="L1006" s="342"/>
      <c r="M1006" s="323"/>
      <c r="N1006" s="342"/>
      <c r="O1006" s="323"/>
      <c r="P1006" s="342"/>
      <c r="Q1006" s="323"/>
      <c r="R1006" s="323"/>
      <c r="S1006" s="323"/>
      <c r="T1006" s="323"/>
      <c r="U1006" s="323"/>
      <c r="V1006" s="323"/>
      <c r="W1006" s="323"/>
      <c r="X1006" s="323"/>
      <c r="Y1006" s="323"/>
      <c r="Z1006" s="323"/>
      <c r="AA1006" s="323"/>
      <c r="AB1006" s="323"/>
    </row>
    <row r="1007">
      <c r="A1007" s="323"/>
      <c r="B1007" s="323"/>
      <c r="C1007" s="342"/>
      <c r="D1007" s="342"/>
      <c r="E1007" s="323"/>
      <c r="F1007" s="342"/>
      <c r="G1007" s="323"/>
      <c r="H1007" s="342"/>
      <c r="I1007" s="323"/>
      <c r="J1007" s="342"/>
      <c r="K1007" s="323"/>
      <c r="L1007" s="342"/>
      <c r="M1007" s="323"/>
      <c r="N1007" s="342"/>
      <c r="O1007" s="323"/>
      <c r="P1007" s="342"/>
      <c r="Q1007" s="323"/>
      <c r="R1007" s="323"/>
      <c r="S1007" s="323"/>
      <c r="T1007" s="323"/>
      <c r="U1007" s="323"/>
      <c r="V1007" s="323"/>
      <c r="W1007" s="323"/>
      <c r="X1007" s="323"/>
      <c r="Y1007" s="323"/>
      <c r="Z1007" s="323"/>
      <c r="AA1007" s="323"/>
      <c r="AB1007" s="323"/>
    </row>
    <row r="1008">
      <c r="A1008" s="323"/>
      <c r="B1008" s="323"/>
      <c r="C1008" s="342"/>
      <c r="D1008" s="342"/>
      <c r="E1008" s="323"/>
      <c r="F1008" s="342"/>
      <c r="G1008" s="323"/>
      <c r="H1008" s="342"/>
      <c r="I1008" s="323"/>
      <c r="J1008" s="342"/>
      <c r="K1008" s="323"/>
      <c r="L1008" s="342"/>
      <c r="M1008" s="323"/>
      <c r="N1008" s="342"/>
      <c r="O1008" s="323"/>
      <c r="P1008" s="342"/>
      <c r="Q1008" s="323"/>
      <c r="R1008" s="323"/>
      <c r="S1008" s="323"/>
      <c r="T1008" s="323"/>
      <c r="U1008" s="323"/>
      <c r="V1008" s="323"/>
      <c r="W1008" s="323"/>
      <c r="X1008" s="323"/>
      <c r="Y1008" s="323"/>
      <c r="Z1008" s="323"/>
      <c r="AA1008" s="323"/>
      <c r="AB1008" s="323"/>
    </row>
    <row r="1009">
      <c r="A1009" s="323"/>
      <c r="B1009" s="323"/>
      <c r="C1009" s="342"/>
      <c r="D1009" s="342"/>
      <c r="E1009" s="323"/>
      <c r="F1009" s="342"/>
      <c r="G1009" s="323"/>
      <c r="H1009" s="342"/>
      <c r="I1009" s="323"/>
      <c r="J1009" s="342"/>
      <c r="K1009" s="323"/>
      <c r="L1009" s="342"/>
      <c r="M1009" s="323"/>
      <c r="N1009" s="342"/>
      <c r="O1009" s="323"/>
      <c r="P1009" s="342"/>
      <c r="Q1009" s="323"/>
      <c r="R1009" s="323"/>
      <c r="S1009" s="323"/>
      <c r="T1009" s="323"/>
      <c r="U1009" s="323"/>
      <c r="V1009" s="323"/>
      <c r="W1009" s="323"/>
      <c r="X1009" s="323"/>
      <c r="Y1009" s="323"/>
      <c r="Z1009" s="323"/>
      <c r="AA1009" s="323"/>
      <c r="AB1009" s="323"/>
    </row>
    <row r="1010">
      <c r="A1010" s="323"/>
      <c r="B1010" s="323"/>
      <c r="C1010" s="342"/>
      <c r="D1010" s="342"/>
      <c r="E1010" s="323"/>
      <c r="F1010" s="342"/>
      <c r="G1010" s="323"/>
      <c r="H1010" s="342"/>
      <c r="I1010" s="323"/>
      <c r="J1010" s="342"/>
      <c r="K1010" s="323"/>
      <c r="L1010" s="342"/>
      <c r="M1010" s="323"/>
      <c r="N1010" s="342"/>
      <c r="O1010" s="323"/>
      <c r="P1010" s="342"/>
      <c r="Q1010" s="323"/>
      <c r="R1010" s="323"/>
      <c r="S1010" s="323"/>
      <c r="T1010" s="323"/>
      <c r="U1010" s="323"/>
      <c r="V1010" s="323"/>
      <c r="W1010" s="323"/>
      <c r="X1010" s="323"/>
      <c r="Y1010" s="323"/>
      <c r="Z1010" s="323"/>
      <c r="AA1010" s="323"/>
      <c r="AB1010" s="323"/>
    </row>
    <row r="1011">
      <c r="A1011" s="323"/>
      <c r="B1011" s="323"/>
      <c r="C1011" s="342"/>
      <c r="D1011" s="342"/>
      <c r="E1011" s="323"/>
      <c r="F1011" s="342"/>
      <c r="G1011" s="323"/>
      <c r="H1011" s="342"/>
      <c r="I1011" s="323"/>
      <c r="J1011" s="342"/>
      <c r="K1011" s="323"/>
      <c r="L1011" s="342"/>
      <c r="M1011" s="323"/>
      <c r="N1011" s="342"/>
      <c r="O1011" s="323"/>
      <c r="P1011" s="342"/>
      <c r="Q1011" s="323"/>
      <c r="R1011" s="323"/>
      <c r="S1011" s="323"/>
      <c r="T1011" s="323"/>
      <c r="U1011" s="323"/>
      <c r="V1011" s="323"/>
      <c r="W1011" s="323"/>
      <c r="X1011" s="323"/>
      <c r="Y1011" s="323"/>
      <c r="Z1011" s="323"/>
      <c r="AA1011" s="323"/>
      <c r="AB1011" s="323"/>
    </row>
    <row r="1012">
      <c r="A1012" s="323"/>
      <c r="B1012" s="323"/>
      <c r="C1012" s="342"/>
      <c r="D1012" s="342"/>
      <c r="E1012" s="323"/>
      <c r="F1012" s="342"/>
      <c r="G1012" s="323"/>
      <c r="H1012" s="342"/>
      <c r="I1012" s="323"/>
      <c r="J1012" s="342"/>
      <c r="K1012" s="323"/>
      <c r="L1012" s="342"/>
      <c r="M1012" s="323"/>
      <c r="N1012" s="342"/>
      <c r="O1012" s="323"/>
      <c r="P1012" s="342"/>
      <c r="Q1012" s="323"/>
      <c r="R1012" s="323"/>
      <c r="S1012" s="323"/>
      <c r="T1012" s="323"/>
      <c r="U1012" s="323"/>
      <c r="V1012" s="323"/>
      <c r="W1012" s="323"/>
      <c r="X1012" s="323"/>
      <c r="Y1012" s="323"/>
      <c r="Z1012" s="323"/>
      <c r="AA1012" s="323"/>
      <c r="AB1012" s="323"/>
    </row>
    <row r="1013">
      <c r="A1013" s="323"/>
      <c r="B1013" s="323"/>
      <c r="C1013" s="342"/>
      <c r="D1013" s="342"/>
      <c r="E1013" s="323"/>
      <c r="F1013" s="342"/>
      <c r="G1013" s="323"/>
      <c r="H1013" s="342"/>
      <c r="I1013" s="323"/>
      <c r="J1013" s="342"/>
      <c r="K1013" s="323"/>
      <c r="L1013" s="342"/>
      <c r="M1013" s="323"/>
      <c r="N1013" s="342"/>
      <c r="O1013" s="323"/>
      <c r="P1013" s="342"/>
      <c r="Q1013" s="323"/>
      <c r="R1013" s="323"/>
      <c r="S1013" s="323"/>
      <c r="T1013" s="323"/>
      <c r="U1013" s="323"/>
      <c r="V1013" s="323"/>
      <c r="W1013" s="323"/>
      <c r="X1013" s="323"/>
      <c r="Y1013" s="323"/>
      <c r="Z1013" s="323"/>
      <c r="AA1013" s="323"/>
      <c r="AB1013" s="323"/>
    </row>
    <row r="1014">
      <c r="A1014" s="323"/>
      <c r="B1014" s="323"/>
      <c r="C1014" s="342"/>
      <c r="D1014" s="342"/>
      <c r="E1014" s="323"/>
      <c r="F1014" s="342"/>
      <c r="G1014" s="323"/>
      <c r="H1014" s="342"/>
      <c r="I1014" s="323"/>
      <c r="J1014" s="342"/>
      <c r="K1014" s="323"/>
      <c r="L1014" s="342"/>
      <c r="M1014" s="323"/>
      <c r="N1014" s="342"/>
      <c r="O1014" s="323"/>
      <c r="P1014" s="342"/>
      <c r="Q1014" s="323"/>
      <c r="R1014" s="323"/>
      <c r="S1014" s="323"/>
      <c r="T1014" s="323"/>
      <c r="U1014" s="323"/>
      <c r="V1014" s="323"/>
      <c r="W1014" s="323"/>
      <c r="X1014" s="323"/>
      <c r="Y1014" s="323"/>
      <c r="Z1014" s="323"/>
      <c r="AA1014" s="323"/>
      <c r="AB1014" s="323"/>
    </row>
    <row r="1015">
      <c r="A1015" s="323"/>
      <c r="B1015" s="323"/>
      <c r="C1015" s="342"/>
      <c r="D1015" s="342"/>
      <c r="E1015" s="323"/>
      <c r="F1015" s="342"/>
      <c r="G1015" s="323"/>
      <c r="H1015" s="342"/>
      <c r="I1015" s="323"/>
      <c r="J1015" s="342"/>
      <c r="K1015" s="323"/>
      <c r="L1015" s="342"/>
      <c r="M1015" s="323"/>
      <c r="N1015" s="342"/>
      <c r="O1015" s="323"/>
      <c r="P1015" s="342"/>
      <c r="Q1015" s="323"/>
      <c r="R1015" s="323"/>
      <c r="S1015" s="323"/>
      <c r="T1015" s="323"/>
      <c r="U1015" s="323"/>
      <c r="V1015" s="323"/>
      <c r="W1015" s="323"/>
      <c r="X1015" s="323"/>
      <c r="Y1015" s="323"/>
      <c r="Z1015" s="323"/>
      <c r="AA1015" s="323"/>
      <c r="AB1015" s="323"/>
    </row>
    <row r="1016">
      <c r="A1016" s="323"/>
      <c r="B1016" s="323"/>
      <c r="C1016" s="342"/>
      <c r="D1016" s="342"/>
      <c r="E1016" s="323"/>
      <c r="F1016" s="342"/>
      <c r="G1016" s="323"/>
      <c r="H1016" s="342"/>
      <c r="I1016" s="323"/>
      <c r="J1016" s="342"/>
      <c r="K1016" s="323"/>
      <c r="L1016" s="342"/>
      <c r="M1016" s="323"/>
      <c r="N1016" s="342"/>
      <c r="O1016" s="323"/>
      <c r="P1016" s="342"/>
      <c r="Q1016" s="323"/>
      <c r="R1016" s="323"/>
      <c r="S1016" s="323"/>
      <c r="T1016" s="323"/>
      <c r="U1016" s="323"/>
      <c r="V1016" s="323"/>
      <c r="W1016" s="323"/>
      <c r="X1016" s="323"/>
      <c r="Y1016" s="323"/>
      <c r="Z1016" s="323"/>
      <c r="AA1016" s="323"/>
      <c r="AB1016" s="323"/>
    </row>
    <row r="1017">
      <c r="A1017" s="323"/>
      <c r="B1017" s="323"/>
      <c r="C1017" s="342"/>
      <c r="D1017" s="342"/>
      <c r="E1017" s="323"/>
      <c r="F1017" s="342"/>
      <c r="G1017" s="323"/>
      <c r="H1017" s="342"/>
      <c r="I1017" s="323"/>
      <c r="J1017" s="342"/>
      <c r="K1017" s="323"/>
      <c r="L1017" s="342"/>
      <c r="M1017" s="323"/>
      <c r="N1017" s="342"/>
      <c r="O1017" s="323"/>
      <c r="P1017" s="342"/>
      <c r="Q1017" s="323"/>
      <c r="R1017" s="323"/>
      <c r="S1017" s="323"/>
      <c r="T1017" s="323"/>
      <c r="U1017" s="323"/>
      <c r="V1017" s="323"/>
      <c r="W1017" s="323"/>
      <c r="X1017" s="323"/>
      <c r="Y1017" s="323"/>
      <c r="Z1017" s="323"/>
      <c r="AA1017" s="323"/>
      <c r="AB1017" s="323"/>
    </row>
    <row r="1018">
      <c r="A1018" s="323"/>
      <c r="B1018" s="323"/>
      <c r="C1018" s="342"/>
      <c r="D1018" s="342"/>
      <c r="E1018" s="323"/>
      <c r="F1018" s="342"/>
      <c r="G1018" s="323"/>
      <c r="H1018" s="342"/>
      <c r="I1018" s="323"/>
      <c r="J1018" s="342"/>
      <c r="K1018" s="323"/>
      <c r="L1018" s="342"/>
      <c r="M1018" s="323"/>
      <c r="N1018" s="342"/>
      <c r="O1018" s="323"/>
      <c r="P1018" s="342"/>
      <c r="Q1018" s="323"/>
      <c r="R1018" s="323"/>
      <c r="S1018" s="323"/>
      <c r="T1018" s="323"/>
      <c r="U1018" s="323"/>
      <c r="V1018" s="323"/>
      <c r="W1018" s="323"/>
      <c r="X1018" s="323"/>
      <c r="Y1018" s="323"/>
      <c r="Z1018" s="323"/>
      <c r="AA1018" s="323"/>
      <c r="AB1018" s="323"/>
    </row>
    <row r="1019">
      <c r="A1019" s="323"/>
      <c r="B1019" s="323"/>
      <c r="C1019" s="342"/>
      <c r="D1019" s="342"/>
      <c r="E1019" s="323"/>
      <c r="F1019" s="342"/>
      <c r="G1019" s="323"/>
      <c r="H1019" s="342"/>
      <c r="I1019" s="323"/>
      <c r="J1019" s="342"/>
      <c r="K1019" s="323"/>
      <c r="L1019" s="342"/>
      <c r="M1019" s="323"/>
      <c r="N1019" s="342"/>
      <c r="O1019" s="323"/>
      <c r="P1019" s="342"/>
      <c r="Q1019" s="323"/>
      <c r="R1019" s="323"/>
      <c r="S1019" s="323"/>
      <c r="T1019" s="323"/>
      <c r="U1019" s="323"/>
      <c r="V1019" s="323"/>
      <c r="W1019" s="323"/>
      <c r="X1019" s="323"/>
      <c r="Y1019" s="323"/>
      <c r="Z1019" s="323"/>
      <c r="AA1019" s="323"/>
      <c r="AB1019" s="323"/>
    </row>
    <row r="1020">
      <c r="A1020" s="323"/>
      <c r="B1020" s="323"/>
      <c r="C1020" s="342"/>
      <c r="D1020" s="342"/>
      <c r="E1020" s="323"/>
      <c r="F1020" s="342"/>
      <c r="G1020" s="323"/>
      <c r="H1020" s="342"/>
      <c r="I1020" s="323"/>
      <c r="J1020" s="342"/>
      <c r="K1020" s="323"/>
      <c r="L1020" s="342"/>
      <c r="M1020" s="323"/>
      <c r="N1020" s="342"/>
      <c r="O1020" s="323"/>
      <c r="P1020" s="342"/>
      <c r="Q1020" s="323"/>
      <c r="R1020" s="323"/>
      <c r="S1020" s="323"/>
      <c r="T1020" s="323"/>
      <c r="U1020" s="323"/>
      <c r="V1020" s="323"/>
      <c r="W1020" s="323"/>
      <c r="X1020" s="323"/>
      <c r="Y1020" s="323"/>
      <c r="Z1020" s="323"/>
      <c r="AA1020" s="323"/>
      <c r="AB1020" s="323"/>
    </row>
    <row r="1021">
      <c r="A1021" s="323"/>
      <c r="B1021" s="323"/>
      <c r="C1021" s="342"/>
      <c r="D1021" s="342"/>
      <c r="E1021" s="323"/>
      <c r="F1021" s="342"/>
      <c r="G1021" s="323"/>
      <c r="H1021" s="342"/>
      <c r="I1021" s="323"/>
      <c r="J1021" s="342"/>
      <c r="K1021" s="323"/>
      <c r="L1021" s="342"/>
      <c r="M1021" s="323"/>
      <c r="N1021" s="342"/>
      <c r="O1021" s="323"/>
      <c r="P1021" s="342"/>
      <c r="Q1021" s="323"/>
      <c r="R1021" s="323"/>
      <c r="S1021" s="323"/>
      <c r="T1021" s="323"/>
      <c r="U1021" s="323"/>
      <c r="V1021" s="323"/>
      <c r="W1021" s="323"/>
      <c r="X1021" s="323"/>
      <c r="Y1021" s="323"/>
      <c r="Z1021" s="323"/>
      <c r="AA1021" s="323"/>
      <c r="AB1021" s="323"/>
    </row>
    <row r="1022">
      <c r="A1022" s="323"/>
      <c r="B1022" s="323"/>
      <c r="C1022" s="342"/>
      <c r="D1022" s="342"/>
      <c r="E1022" s="323"/>
      <c r="F1022" s="342"/>
      <c r="G1022" s="323"/>
      <c r="H1022" s="342"/>
      <c r="I1022" s="323"/>
      <c r="J1022" s="342"/>
      <c r="K1022" s="323"/>
      <c r="L1022" s="342"/>
      <c r="M1022" s="323"/>
      <c r="N1022" s="342"/>
      <c r="O1022" s="323"/>
      <c r="P1022" s="342"/>
      <c r="Q1022" s="323"/>
      <c r="R1022" s="323"/>
      <c r="S1022" s="323"/>
      <c r="T1022" s="323"/>
      <c r="U1022" s="323"/>
      <c r="V1022" s="323"/>
      <c r="W1022" s="323"/>
      <c r="X1022" s="323"/>
      <c r="Y1022" s="323"/>
      <c r="Z1022" s="323"/>
      <c r="AA1022" s="323"/>
      <c r="AB1022" s="323"/>
    </row>
    <row r="1023">
      <c r="A1023" s="323"/>
      <c r="B1023" s="323"/>
      <c r="C1023" s="342"/>
      <c r="D1023" s="342"/>
      <c r="E1023" s="323"/>
      <c r="F1023" s="342"/>
      <c r="G1023" s="323"/>
      <c r="H1023" s="342"/>
      <c r="I1023" s="323"/>
      <c r="J1023" s="342"/>
      <c r="K1023" s="323"/>
      <c r="L1023" s="342"/>
      <c r="M1023" s="323"/>
      <c r="N1023" s="342"/>
      <c r="O1023" s="323"/>
      <c r="P1023" s="342"/>
      <c r="Q1023" s="323"/>
      <c r="R1023" s="323"/>
      <c r="S1023" s="323"/>
      <c r="T1023" s="323"/>
      <c r="U1023" s="323"/>
      <c r="V1023" s="323"/>
      <c r="W1023" s="323"/>
      <c r="X1023" s="323"/>
      <c r="Y1023" s="323"/>
      <c r="Z1023" s="323"/>
      <c r="AA1023" s="323"/>
      <c r="AB1023" s="323"/>
    </row>
    <row r="1024">
      <c r="A1024" s="323"/>
      <c r="B1024" s="323"/>
      <c r="C1024" s="342"/>
      <c r="D1024" s="342"/>
      <c r="E1024" s="323"/>
      <c r="F1024" s="342"/>
      <c r="G1024" s="323"/>
      <c r="H1024" s="342"/>
      <c r="I1024" s="323"/>
      <c r="J1024" s="342"/>
      <c r="K1024" s="323"/>
      <c r="L1024" s="342"/>
      <c r="M1024" s="323"/>
      <c r="N1024" s="342"/>
      <c r="O1024" s="323"/>
      <c r="P1024" s="342"/>
      <c r="Q1024" s="323"/>
      <c r="R1024" s="323"/>
      <c r="S1024" s="323"/>
      <c r="T1024" s="323"/>
      <c r="U1024" s="323"/>
      <c r="V1024" s="323"/>
      <c r="W1024" s="323"/>
      <c r="X1024" s="323"/>
      <c r="Y1024" s="323"/>
      <c r="Z1024" s="323"/>
      <c r="AA1024" s="323"/>
      <c r="AB1024" s="323"/>
    </row>
    <row r="1025">
      <c r="A1025" s="323"/>
      <c r="B1025" s="323"/>
      <c r="C1025" s="342"/>
      <c r="D1025" s="342"/>
      <c r="E1025" s="323"/>
      <c r="F1025" s="342"/>
      <c r="G1025" s="323"/>
      <c r="H1025" s="342"/>
      <c r="I1025" s="323"/>
      <c r="J1025" s="342"/>
      <c r="K1025" s="323"/>
      <c r="L1025" s="342"/>
      <c r="M1025" s="323"/>
      <c r="N1025" s="342"/>
      <c r="O1025" s="323"/>
      <c r="P1025" s="342"/>
      <c r="Q1025" s="323"/>
      <c r="R1025" s="323"/>
      <c r="S1025" s="323"/>
      <c r="T1025" s="323"/>
      <c r="U1025" s="323"/>
      <c r="V1025" s="323"/>
      <c r="W1025" s="323"/>
      <c r="X1025" s="323"/>
      <c r="Y1025" s="323"/>
      <c r="Z1025" s="323"/>
      <c r="AA1025" s="323"/>
      <c r="AB1025" s="323"/>
    </row>
    <row r="1026">
      <c r="A1026" s="323"/>
      <c r="B1026" s="323"/>
      <c r="C1026" s="342"/>
      <c r="D1026" s="342"/>
      <c r="E1026" s="323"/>
      <c r="F1026" s="342"/>
      <c r="G1026" s="323"/>
      <c r="H1026" s="342"/>
      <c r="I1026" s="323"/>
      <c r="J1026" s="342"/>
      <c r="K1026" s="323"/>
      <c r="L1026" s="342"/>
      <c r="M1026" s="323"/>
      <c r="N1026" s="342"/>
      <c r="O1026" s="323"/>
      <c r="P1026" s="342"/>
      <c r="Q1026" s="323"/>
      <c r="R1026" s="323"/>
      <c r="S1026" s="323"/>
      <c r="T1026" s="323"/>
      <c r="U1026" s="323"/>
      <c r="V1026" s="323"/>
      <c r="W1026" s="323"/>
      <c r="X1026" s="323"/>
      <c r="Y1026" s="323"/>
      <c r="Z1026" s="323"/>
      <c r="AA1026" s="323"/>
      <c r="AB1026" s="323"/>
    </row>
    <row r="1027">
      <c r="A1027" s="323"/>
      <c r="B1027" s="323"/>
      <c r="C1027" s="342"/>
      <c r="D1027" s="342"/>
      <c r="E1027" s="323"/>
      <c r="F1027" s="342"/>
      <c r="G1027" s="323"/>
      <c r="H1027" s="342"/>
      <c r="I1027" s="323"/>
      <c r="J1027" s="342"/>
      <c r="K1027" s="323"/>
      <c r="L1027" s="342"/>
      <c r="M1027" s="323"/>
      <c r="N1027" s="342"/>
      <c r="O1027" s="323"/>
      <c r="P1027" s="342"/>
      <c r="Q1027" s="323"/>
      <c r="R1027" s="323"/>
      <c r="S1027" s="323"/>
      <c r="T1027" s="323"/>
      <c r="U1027" s="323"/>
      <c r="V1027" s="323"/>
      <c r="W1027" s="323"/>
      <c r="X1027" s="323"/>
      <c r="Y1027" s="323"/>
      <c r="Z1027" s="323"/>
      <c r="AA1027" s="323"/>
      <c r="AB1027" s="323"/>
    </row>
    <row r="1028">
      <c r="A1028" s="323"/>
      <c r="B1028" s="323"/>
      <c r="C1028" s="342"/>
      <c r="D1028" s="342"/>
      <c r="E1028" s="323"/>
      <c r="F1028" s="342"/>
      <c r="G1028" s="323"/>
      <c r="H1028" s="342"/>
      <c r="I1028" s="323"/>
      <c r="J1028" s="342"/>
      <c r="K1028" s="323"/>
      <c r="L1028" s="342"/>
      <c r="M1028" s="323"/>
      <c r="N1028" s="342"/>
      <c r="O1028" s="323"/>
      <c r="P1028" s="342"/>
      <c r="Q1028" s="323"/>
      <c r="R1028" s="323"/>
      <c r="S1028" s="323"/>
      <c r="T1028" s="323"/>
      <c r="U1028" s="323"/>
      <c r="V1028" s="323"/>
      <c r="W1028" s="323"/>
      <c r="X1028" s="323"/>
      <c r="Y1028" s="323"/>
      <c r="Z1028" s="323"/>
      <c r="AA1028" s="323"/>
      <c r="AB1028" s="323"/>
    </row>
    <row r="1029">
      <c r="A1029" s="323"/>
      <c r="B1029" s="323"/>
      <c r="C1029" s="342"/>
      <c r="D1029" s="342"/>
      <c r="E1029" s="323"/>
      <c r="F1029" s="342"/>
      <c r="G1029" s="323"/>
      <c r="H1029" s="342"/>
      <c r="I1029" s="323"/>
      <c r="J1029" s="342"/>
      <c r="K1029" s="323"/>
      <c r="L1029" s="342"/>
      <c r="M1029" s="323"/>
      <c r="N1029" s="342"/>
      <c r="O1029" s="323"/>
      <c r="P1029" s="342"/>
      <c r="Q1029" s="323"/>
      <c r="R1029" s="323"/>
      <c r="S1029" s="323"/>
      <c r="T1029" s="323"/>
      <c r="U1029" s="323"/>
      <c r="V1029" s="323"/>
      <c r="W1029" s="323"/>
      <c r="X1029" s="323"/>
      <c r="Y1029" s="323"/>
      <c r="Z1029" s="323"/>
      <c r="AA1029" s="323"/>
      <c r="AB1029" s="323"/>
    </row>
    <row r="1030">
      <c r="A1030" s="323"/>
      <c r="B1030" s="323"/>
      <c r="C1030" s="342"/>
      <c r="D1030" s="342"/>
      <c r="E1030" s="323"/>
      <c r="F1030" s="342"/>
      <c r="G1030" s="323"/>
      <c r="H1030" s="342"/>
      <c r="I1030" s="323"/>
      <c r="J1030" s="342"/>
      <c r="K1030" s="323"/>
      <c r="L1030" s="342"/>
      <c r="M1030" s="323"/>
      <c r="N1030" s="342"/>
      <c r="O1030" s="323"/>
      <c r="P1030" s="342"/>
      <c r="Q1030" s="323"/>
      <c r="R1030" s="323"/>
      <c r="S1030" s="323"/>
      <c r="T1030" s="323"/>
      <c r="U1030" s="323"/>
      <c r="V1030" s="323"/>
      <c r="W1030" s="323"/>
      <c r="X1030" s="323"/>
      <c r="Y1030" s="323"/>
      <c r="Z1030" s="323"/>
      <c r="AA1030" s="323"/>
      <c r="AB1030" s="323"/>
    </row>
    <row r="1031">
      <c r="A1031" s="323"/>
      <c r="B1031" s="323"/>
      <c r="C1031" s="342"/>
      <c r="D1031" s="342"/>
      <c r="E1031" s="323"/>
      <c r="F1031" s="342"/>
      <c r="G1031" s="323"/>
      <c r="H1031" s="342"/>
      <c r="I1031" s="323"/>
      <c r="J1031" s="342"/>
      <c r="K1031" s="323"/>
      <c r="L1031" s="342"/>
      <c r="M1031" s="323"/>
      <c r="N1031" s="342"/>
      <c r="O1031" s="323"/>
      <c r="P1031" s="342"/>
      <c r="Q1031" s="323"/>
      <c r="R1031" s="323"/>
      <c r="S1031" s="323"/>
      <c r="T1031" s="323"/>
      <c r="U1031" s="323"/>
      <c r="V1031" s="323"/>
      <c r="W1031" s="323"/>
      <c r="X1031" s="323"/>
      <c r="Y1031" s="323"/>
      <c r="Z1031" s="323"/>
      <c r="AA1031" s="323"/>
      <c r="AB1031" s="323"/>
    </row>
    <row r="1032">
      <c r="A1032" s="323"/>
      <c r="B1032" s="323"/>
      <c r="C1032" s="342"/>
      <c r="D1032" s="342"/>
      <c r="E1032" s="323"/>
      <c r="F1032" s="342"/>
      <c r="G1032" s="323"/>
      <c r="H1032" s="342"/>
      <c r="I1032" s="323"/>
      <c r="J1032" s="342"/>
      <c r="K1032" s="323"/>
      <c r="L1032" s="342"/>
      <c r="M1032" s="323"/>
      <c r="N1032" s="342"/>
      <c r="O1032" s="323"/>
      <c r="P1032" s="342"/>
      <c r="Q1032" s="323"/>
      <c r="R1032" s="323"/>
      <c r="S1032" s="323"/>
      <c r="T1032" s="323"/>
      <c r="U1032" s="323"/>
      <c r="V1032" s="323"/>
      <c r="W1032" s="323"/>
      <c r="X1032" s="323"/>
      <c r="Y1032" s="323"/>
      <c r="Z1032" s="323"/>
      <c r="AA1032" s="323"/>
      <c r="AB1032" s="323"/>
    </row>
    <row r="1033">
      <c r="A1033" s="323"/>
      <c r="B1033" s="323"/>
      <c r="C1033" s="342"/>
      <c r="D1033" s="342"/>
      <c r="E1033" s="323"/>
      <c r="F1033" s="342"/>
      <c r="G1033" s="323"/>
      <c r="H1033" s="342"/>
      <c r="I1033" s="323"/>
      <c r="J1033" s="342"/>
      <c r="K1033" s="323"/>
      <c r="L1033" s="342"/>
      <c r="M1033" s="323"/>
      <c r="N1033" s="342"/>
      <c r="O1033" s="323"/>
      <c r="P1033" s="342"/>
      <c r="Q1033" s="323"/>
      <c r="R1033" s="323"/>
      <c r="S1033" s="323"/>
      <c r="T1033" s="323"/>
      <c r="U1033" s="323"/>
      <c r="V1033" s="323"/>
      <c r="W1033" s="323"/>
      <c r="X1033" s="323"/>
      <c r="Y1033" s="323"/>
      <c r="Z1033" s="323"/>
      <c r="AA1033" s="323"/>
      <c r="AB1033" s="323"/>
    </row>
    <row r="1034">
      <c r="A1034" s="323"/>
      <c r="B1034" s="323"/>
      <c r="C1034" s="342"/>
      <c r="D1034" s="342"/>
      <c r="E1034" s="323"/>
      <c r="F1034" s="342"/>
      <c r="G1034" s="323"/>
      <c r="H1034" s="342"/>
      <c r="I1034" s="323"/>
      <c r="J1034" s="342"/>
      <c r="K1034" s="323"/>
      <c r="L1034" s="342"/>
      <c r="M1034" s="323"/>
      <c r="N1034" s="342"/>
      <c r="O1034" s="323"/>
      <c r="P1034" s="342"/>
      <c r="Q1034" s="323"/>
      <c r="R1034" s="323"/>
      <c r="S1034" s="323"/>
      <c r="T1034" s="323"/>
      <c r="U1034" s="323"/>
      <c r="V1034" s="323"/>
      <c r="W1034" s="323"/>
      <c r="X1034" s="323"/>
      <c r="Y1034" s="323"/>
      <c r="Z1034" s="323"/>
      <c r="AA1034" s="323"/>
      <c r="AB1034" s="323"/>
    </row>
    <row r="1035">
      <c r="A1035" s="323"/>
      <c r="B1035" s="323"/>
      <c r="C1035" s="342"/>
      <c r="D1035" s="342"/>
      <c r="E1035" s="323"/>
      <c r="F1035" s="342"/>
      <c r="G1035" s="323"/>
      <c r="H1035" s="342"/>
      <c r="I1035" s="323"/>
      <c r="J1035" s="342"/>
      <c r="K1035" s="323"/>
      <c r="L1035" s="342"/>
      <c r="M1035" s="323"/>
      <c r="N1035" s="342"/>
      <c r="O1035" s="323"/>
      <c r="P1035" s="342"/>
      <c r="Q1035" s="323"/>
      <c r="R1035" s="323"/>
      <c r="S1035" s="323"/>
      <c r="T1035" s="323"/>
      <c r="U1035" s="323"/>
      <c r="V1035" s="323"/>
      <c r="W1035" s="323"/>
      <c r="X1035" s="323"/>
      <c r="Y1035" s="323"/>
      <c r="Z1035" s="323"/>
      <c r="AA1035" s="323"/>
      <c r="AB1035" s="323"/>
    </row>
    <row r="1036">
      <c r="A1036" s="323"/>
      <c r="B1036" s="323"/>
      <c r="C1036" s="342"/>
      <c r="D1036" s="342"/>
      <c r="E1036" s="323"/>
      <c r="F1036" s="342"/>
      <c r="G1036" s="323"/>
      <c r="H1036" s="342"/>
      <c r="I1036" s="323"/>
      <c r="J1036" s="342"/>
      <c r="K1036" s="323"/>
      <c r="L1036" s="342"/>
      <c r="M1036" s="323"/>
      <c r="N1036" s="342"/>
      <c r="O1036" s="323"/>
      <c r="P1036" s="342"/>
      <c r="Q1036" s="323"/>
      <c r="R1036" s="323"/>
      <c r="S1036" s="323"/>
      <c r="T1036" s="323"/>
      <c r="U1036" s="323"/>
      <c r="V1036" s="323"/>
      <c r="W1036" s="323"/>
      <c r="X1036" s="323"/>
      <c r="Y1036" s="323"/>
      <c r="Z1036" s="323"/>
      <c r="AA1036" s="323"/>
      <c r="AB1036" s="323"/>
    </row>
    <row r="1037">
      <c r="A1037" s="323"/>
      <c r="B1037" s="323"/>
      <c r="C1037" s="342"/>
      <c r="D1037" s="342"/>
      <c r="E1037" s="323"/>
      <c r="F1037" s="342"/>
      <c r="G1037" s="323"/>
      <c r="H1037" s="342"/>
      <c r="I1037" s="323"/>
      <c r="J1037" s="342"/>
      <c r="K1037" s="323"/>
      <c r="L1037" s="342"/>
      <c r="M1037" s="323"/>
      <c r="N1037" s="342"/>
      <c r="O1037" s="323"/>
      <c r="P1037" s="342"/>
      <c r="Q1037" s="323"/>
      <c r="R1037" s="323"/>
      <c r="S1037" s="323"/>
      <c r="T1037" s="323"/>
      <c r="U1037" s="323"/>
      <c r="V1037" s="323"/>
      <c r="W1037" s="323"/>
      <c r="X1037" s="323"/>
      <c r="Y1037" s="323"/>
      <c r="Z1037" s="323"/>
      <c r="AA1037" s="323"/>
      <c r="AB1037" s="323"/>
    </row>
    <row r="1038">
      <c r="A1038" s="323"/>
      <c r="B1038" s="323"/>
      <c r="C1038" s="342"/>
      <c r="D1038" s="342"/>
      <c r="E1038" s="323"/>
      <c r="F1038" s="342"/>
      <c r="G1038" s="323"/>
      <c r="H1038" s="342"/>
      <c r="I1038" s="323"/>
      <c r="J1038" s="342"/>
      <c r="K1038" s="323"/>
      <c r="L1038" s="342"/>
      <c r="M1038" s="323"/>
      <c r="N1038" s="342"/>
      <c r="O1038" s="323"/>
      <c r="P1038" s="342"/>
      <c r="Q1038" s="323"/>
      <c r="R1038" s="323"/>
      <c r="S1038" s="323"/>
      <c r="T1038" s="323"/>
      <c r="U1038" s="323"/>
      <c r="V1038" s="323"/>
      <c r="W1038" s="323"/>
      <c r="X1038" s="323"/>
      <c r="Y1038" s="323"/>
      <c r="Z1038" s="323"/>
      <c r="AA1038" s="323"/>
      <c r="AB1038" s="323"/>
    </row>
    <row r="1039">
      <c r="A1039" s="323"/>
      <c r="B1039" s="323"/>
      <c r="C1039" s="342"/>
      <c r="D1039" s="342"/>
      <c r="E1039" s="323"/>
      <c r="F1039" s="342"/>
      <c r="G1039" s="323"/>
      <c r="H1039" s="342"/>
      <c r="I1039" s="323"/>
      <c r="J1039" s="342"/>
      <c r="K1039" s="323"/>
      <c r="L1039" s="342"/>
      <c r="M1039" s="323"/>
      <c r="N1039" s="342"/>
      <c r="O1039" s="323"/>
      <c r="P1039" s="342"/>
      <c r="Q1039" s="323"/>
      <c r="R1039" s="323"/>
      <c r="S1039" s="323"/>
      <c r="T1039" s="323"/>
      <c r="U1039" s="323"/>
      <c r="V1039" s="323"/>
      <c r="W1039" s="323"/>
      <c r="X1039" s="323"/>
      <c r="Y1039" s="323"/>
      <c r="Z1039" s="323"/>
      <c r="AA1039" s="323"/>
      <c r="AB1039" s="323"/>
    </row>
    <row r="1040">
      <c r="A1040" s="323"/>
      <c r="B1040" s="323"/>
      <c r="C1040" s="342"/>
      <c r="D1040" s="342"/>
      <c r="E1040" s="323"/>
      <c r="F1040" s="342"/>
      <c r="G1040" s="323"/>
      <c r="H1040" s="342"/>
      <c r="I1040" s="323"/>
      <c r="J1040" s="342"/>
      <c r="K1040" s="323"/>
      <c r="L1040" s="342"/>
      <c r="M1040" s="323"/>
      <c r="N1040" s="342"/>
      <c r="O1040" s="323"/>
      <c r="P1040" s="342"/>
      <c r="Q1040" s="323"/>
      <c r="R1040" s="323"/>
      <c r="S1040" s="323"/>
      <c r="T1040" s="323"/>
      <c r="U1040" s="323"/>
      <c r="V1040" s="323"/>
      <c r="W1040" s="323"/>
      <c r="X1040" s="323"/>
      <c r="Y1040" s="323"/>
      <c r="Z1040" s="323"/>
      <c r="AA1040" s="323"/>
      <c r="AB1040" s="323"/>
    </row>
    <row r="1041">
      <c r="A1041" s="323"/>
      <c r="B1041" s="323"/>
      <c r="C1041" s="342"/>
      <c r="D1041" s="342"/>
      <c r="E1041" s="323"/>
      <c r="F1041" s="342"/>
      <c r="G1041" s="323"/>
      <c r="H1041" s="342"/>
      <c r="I1041" s="323"/>
      <c r="J1041" s="342"/>
      <c r="K1041" s="323"/>
      <c r="L1041" s="342"/>
      <c r="M1041" s="323"/>
      <c r="N1041" s="342"/>
      <c r="O1041" s="323"/>
      <c r="P1041" s="342"/>
      <c r="Q1041" s="323"/>
      <c r="R1041" s="323"/>
      <c r="S1041" s="323"/>
      <c r="T1041" s="323"/>
      <c r="U1041" s="323"/>
      <c r="V1041" s="323"/>
      <c r="W1041" s="323"/>
      <c r="X1041" s="323"/>
      <c r="Y1041" s="323"/>
      <c r="Z1041" s="323"/>
      <c r="AA1041" s="323"/>
      <c r="AB1041" s="323"/>
    </row>
    <row r="1042">
      <c r="A1042" s="323"/>
      <c r="B1042" s="323"/>
      <c r="C1042" s="342"/>
      <c r="D1042" s="342"/>
      <c r="E1042" s="323"/>
      <c r="F1042" s="342"/>
      <c r="G1042" s="323"/>
      <c r="H1042" s="342"/>
      <c r="I1042" s="323"/>
      <c r="J1042" s="342"/>
      <c r="K1042" s="323"/>
      <c r="L1042" s="342"/>
      <c r="M1042" s="323"/>
      <c r="N1042" s="342"/>
      <c r="O1042" s="323"/>
      <c r="P1042" s="342"/>
      <c r="Q1042" s="323"/>
      <c r="R1042" s="323"/>
      <c r="S1042" s="323"/>
      <c r="T1042" s="323"/>
      <c r="U1042" s="323"/>
      <c r="V1042" s="323"/>
      <c r="W1042" s="323"/>
      <c r="X1042" s="323"/>
      <c r="Y1042" s="323"/>
      <c r="Z1042" s="323"/>
      <c r="AA1042" s="323"/>
      <c r="AB1042" s="323"/>
    </row>
    <row r="1043">
      <c r="A1043" s="323"/>
      <c r="B1043" s="323"/>
      <c r="C1043" s="342"/>
      <c r="D1043" s="342"/>
      <c r="E1043" s="323"/>
      <c r="F1043" s="342"/>
      <c r="G1043" s="323"/>
      <c r="H1043" s="342"/>
      <c r="I1043" s="323"/>
      <c r="J1043" s="342"/>
      <c r="K1043" s="323"/>
      <c r="L1043" s="342"/>
      <c r="M1043" s="323"/>
      <c r="N1043" s="342"/>
      <c r="O1043" s="323"/>
      <c r="P1043" s="342"/>
      <c r="Q1043" s="323"/>
      <c r="R1043" s="323"/>
      <c r="S1043" s="323"/>
      <c r="T1043" s="323"/>
      <c r="U1043" s="323"/>
      <c r="V1043" s="323"/>
      <c r="W1043" s="323"/>
      <c r="X1043" s="323"/>
      <c r="Y1043" s="323"/>
      <c r="Z1043" s="323"/>
      <c r="AA1043" s="323"/>
      <c r="AB1043" s="323"/>
    </row>
    <row r="1044">
      <c r="A1044" s="323"/>
      <c r="B1044" s="323"/>
      <c r="C1044" s="342"/>
      <c r="D1044" s="342"/>
      <c r="E1044" s="323"/>
      <c r="F1044" s="342"/>
      <c r="G1044" s="323"/>
      <c r="H1044" s="342"/>
      <c r="I1044" s="323"/>
      <c r="J1044" s="342"/>
      <c r="K1044" s="323"/>
      <c r="L1044" s="342"/>
      <c r="M1044" s="323"/>
      <c r="N1044" s="342"/>
      <c r="O1044" s="323"/>
      <c r="P1044" s="342"/>
      <c r="Q1044" s="323"/>
      <c r="R1044" s="323"/>
      <c r="S1044" s="323"/>
      <c r="T1044" s="323"/>
      <c r="U1044" s="323"/>
      <c r="V1044" s="323"/>
      <c r="W1044" s="323"/>
      <c r="X1044" s="323"/>
      <c r="Y1044" s="323"/>
      <c r="Z1044" s="323"/>
      <c r="AA1044" s="323"/>
      <c r="AB1044" s="323"/>
    </row>
    <row r="1045">
      <c r="A1045" s="323"/>
      <c r="B1045" s="323"/>
      <c r="C1045" s="342"/>
      <c r="D1045" s="342"/>
      <c r="E1045" s="323"/>
      <c r="F1045" s="342"/>
      <c r="G1045" s="323"/>
      <c r="H1045" s="342"/>
      <c r="I1045" s="323"/>
      <c r="J1045" s="342"/>
      <c r="K1045" s="323"/>
      <c r="L1045" s="342"/>
      <c r="M1045" s="323"/>
      <c r="N1045" s="342"/>
      <c r="O1045" s="323"/>
      <c r="P1045" s="342"/>
      <c r="Q1045" s="323"/>
      <c r="R1045" s="323"/>
      <c r="S1045" s="323"/>
      <c r="T1045" s="323"/>
      <c r="U1045" s="323"/>
      <c r="V1045" s="323"/>
      <c r="W1045" s="323"/>
      <c r="X1045" s="323"/>
      <c r="Y1045" s="323"/>
      <c r="Z1045" s="323"/>
      <c r="AA1045" s="323"/>
      <c r="AB1045" s="323"/>
    </row>
    <row r="1046">
      <c r="A1046" s="323"/>
      <c r="B1046" s="323"/>
      <c r="C1046" s="342"/>
      <c r="D1046" s="342"/>
      <c r="E1046" s="323"/>
      <c r="F1046" s="342"/>
      <c r="G1046" s="323"/>
      <c r="H1046" s="342"/>
      <c r="I1046" s="323"/>
      <c r="J1046" s="342"/>
      <c r="K1046" s="323"/>
      <c r="L1046" s="342"/>
      <c r="M1046" s="323"/>
      <c r="N1046" s="342"/>
      <c r="O1046" s="323"/>
      <c r="P1046" s="342"/>
      <c r="Q1046" s="323"/>
      <c r="R1046" s="323"/>
      <c r="S1046" s="323"/>
      <c r="T1046" s="323"/>
      <c r="U1046" s="323"/>
      <c r="V1046" s="323"/>
      <c r="W1046" s="323"/>
      <c r="X1046" s="323"/>
      <c r="Y1046" s="323"/>
      <c r="Z1046" s="323"/>
      <c r="AA1046" s="323"/>
      <c r="AB1046" s="323"/>
    </row>
    <row r="1047">
      <c r="A1047" s="323"/>
      <c r="B1047" s="323"/>
      <c r="C1047" s="342"/>
      <c r="D1047" s="342"/>
      <c r="E1047" s="323"/>
      <c r="F1047" s="342"/>
      <c r="G1047" s="323"/>
      <c r="H1047" s="342"/>
      <c r="I1047" s="323"/>
      <c r="J1047" s="342"/>
      <c r="K1047" s="323"/>
      <c r="L1047" s="342"/>
      <c r="M1047" s="323"/>
      <c r="N1047" s="342"/>
      <c r="O1047" s="323"/>
      <c r="P1047" s="342"/>
      <c r="Q1047" s="323"/>
      <c r="R1047" s="323"/>
      <c r="S1047" s="323"/>
      <c r="T1047" s="323"/>
      <c r="U1047" s="323"/>
      <c r="V1047" s="323"/>
      <c r="W1047" s="323"/>
      <c r="X1047" s="323"/>
      <c r="Y1047" s="323"/>
      <c r="Z1047" s="323"/>
      <c r="AA1047" s="323"/>
      <c r="AB1047" s="323"/>
    </row>
    <row r="1048">
      <c r="A1048" s="323"/>
      <c r="B1048" s="323"/>
      <c r="C1048" s="342"/>
      <c r="D1048" s="342"/>
      <c r="E1048" s="323"/>
      <c r="F1048" s="342"/>
      <c r="G1048" s="323"/>
      <c r="H1048" s="342"/>
      <c r="I1048" s="323"/>
      <c r="J1048" s="342"/>
      <c r="K1048" s="323"/>
      <c r="L1048" s="342"/>
      <c r="M1048" s="323"/>
      <c r="N1048" s="342"/>
      <c r="O1048" s="323"/>
      <c r="P1048" s="342"/>
      <c r="Q1048" s="323"/>
      <c r="R1048" s="323"/>
      <c r="S1048" s="323"/>
      <c r="T1048" s="323"/>
      <c r="U1048" s="323"/>
      <c r="V1048" s="323"/>
      <c r="W1048" s="323"/>
      <c r="X1048" s="323"/>
      <c r="Y1048" s="323"/>
      <c r="Z1048" s="323"/>
      <c r="AA1048" s="323"/>
      <c r="AB1048" s="323"/>
    </row>
    <row r="1049">
      <c r="A1049" s="323"/>
      <c r="B1049" s="323"/>
      <c r="C1049" s="342"/>
      <c r="D1049" s="342"/>
      <c r="E1049" s="323"/>
      <c r="F1049" s="342"/>
      <c r="G1049" s="323"/>
      <c r="H1049" s="342"/>
      <c r="I1049" s="323"/>
      <c r="J1049" s="342"/>
      <c r="K1049" s="323"/>
      <c r="L1049" s="342"/>
      <c r="M1049" s="323"/>
      <c r="N1049" s="342"/>
      <c r="O1049" s="323"/>
      <c r="P1049" s="342"/>
      <c r="Q1049" s="323"/>
      <c r="R1049" s="323"/>
      <c r="S1049" s="323"/>
      <c r="T1049" s="323"/>
      <c r="U1049" s="323"/>
      <c r="V1049" s="323"/>
      <c r="W1049" s="323"/>
      <c r="X1049" s="323"/>
      <c r="Y1049" s="323"/>
      <c r="Z1049" s="323"/>
      <c r="AA1049" s="323"/>
      <c r="AB1049" s="323"/>
    </row>
    <row r="1050">
      <c r="A1050" s="323"/>
      <c r="B1050" s="323"/>
      <c r="C1050" s="342"/>
      <c r="D1050" s="342"/>
      <c r="E1050" s="323"/>
      <c r="F1050" s="342"/>
      <c r="G1050" s="323"/>
      <c r="H1050" s="342"/>
      <c r="I1050" s="323"/>
      <c r="J1050" s="342"/>
      <c r="K1050" s="323"/>
      <c r="L1050" s="342"/>
      <c r="M1050" s="323"/>
      <c r="N1050" s="342"/>
      <c r="O1050" s="323"/>
      <c r="P1050" s="342"/>
      <c r="Q1050" s="323"/>
      <c r="R1050" s="323"/>
      <c r="S1050" s="323"/>
      <c r="T1050" s="323"/>
      <c r="U1050" s="323"/>
      <c r="V1050" s="323"/>
      <c r="W1050" s="323"/>
      <c r="X1050" s="323"/>
      <c r="Y1050" s="323"/>
      <c r="Z1050" s="323"/>
      <c r="AA1050" s="323"/>
      <c r="AB1050" s="323"/>
    </row>
    <row r="1051">
      <c r="A1051" s="323"/>
      <c r="B1051" s="323"/>
      <c r="C1051" s="342"/>
      <c r="D1051" s="342"/>
      <c r="E1051" s="323"/>
      <c r="F1051" s="342"/>
      <c r="G1051" s="323"/>
      <c r="H1051" s="342"/>
      <c r="I1051" s="323"/>
      <c r="J1051" s="342"/>
      <c r="K1051" s="323"/>
      <c r="L1051" s="342"/>
      <c r="M1051" s="323"/>
      <c r="N1051" s="342"/>
      <c r="O1051" s="323"/>
      <c r="P1051" s="342"/>
      <c r="Q1051" s="323"/>
      <c r="R1051" s="323"/>
      <c r="S1051" s="323"/>
      <c r="T1051" s="323"/>
      <c r="U1051" s="323"/>
      <c r="V1051" s="323"/>
      <c r="W1051" s="323"/>
      <c r="X1051" s="323"/>
      <c r="Y1051" s="323"/>
      <c r="Z1051" s="323"/>
      <c r="AA1051" s="323"/>
      <c r="AB1051" s="323"/>
    </row>
    <row r="1052">
      <c r="A1052" s="323"/>
      <c r="B1052" s="323"/>
      <c r="C1052" s="342"/>
      <c r="D1052" s="342"/>
      <c r="E1052" s="323"/>
      <c r="F1052" s="342"/>
      <c r="G1052" s="323"/>
      <c r="H1052" s="342"/>
      <c r="I1052" s="323"/>
      <c r="J1052" s="342"/>
      <c r="K1052" s="323"/>
      <c r="L1052" s="342"/>
      <c r="M1052" s="323"/>
      <c r="N1052" s="342"/>
      <c r="O1052" s="323"/>
      <c r="P1052" s="342"/>
      <c r="Q1052" s="323"/>
      <c r="R1052" s="323"/>
      <c r="S1052" s="323"/>
      <c r="T1052" s="323"/>
      <c r="U1052" s="323"/>
      <c r="V1052" s="323"/>
      <c r="W1052" s="323"/>
      <c r="X1052" s="323"/>
      <c r="Y1052" s="323"/>
      <c r="Z1052" s="323"/>
      <c r="AA1052" s="323"/>
      <c r="AB1052" s="323"/>
    </row>
    <row r="1053">
      <c r="A1053" s="323"/>
      <c r="B1053" s="323"/>
      <c r="C1053" s="342"/>
      <c r="D1053" s="342"/>
      <c r="E1053" s="323"/>
      <c r="F1053" s="342"/>
      <c r="G1053" s="323"/>
      <c r="H1053" s="342"/>
      <c r="I1053" s="323"/>
      <c r="J1053" s="342"/>
      <c r="K1053" s="323"/>
      <c r="L1053" s="342"/>
      <c r="M1053" s="323"/>
      <c r="N1053" s="342"/>
      <c r="O1053" s="323"/>
      <c r="P1053" s="342"/>
      <c r="Q1053" s="323"/>
      <c r="R1053" s="323"/>
      <c r="S1053" s="323"/>
      <c r="T1053" s="323"/>
      <c r="U1053" s="323"/>
      <c r="V1053" s="323"/>
      <c r="W1053" s="323"/>
      <c r="X1053" s="323"/>
      <c r="Y1053" s="323"/>
      <c r="Z1053" s="323"/>
      <c r="AA1053" s="323"/>
      <c r="AB1053" s="323"/>
    </row>
    <row r="1054">
      <c r="A1054" s="323"/>
      <c r="B1054" s="323"/>
      <c r="C1054" s="342"/>
      <c r="D1054" s="342"/>
      <c r="E1054" s="323"/>
      <c r="F1054" s="342"/>
      <c r="G1054" s="323"/>
      <c r="H1054" s="342"/>
      <c r="I1054" s="323"/>
      <c r="J1054" s="342"/>
      <c r="K1054" s="323"/>
      <c r="L1054" s="342"/>
      <c r="M1054" s="323"/>
      <c r="N1054" s="342"/>
      <c r="O1054" s="323"/>
      <c r="P1054" s="342"/>
      <c r="Q1054" s="323"/>
      <c r="R1054" s="323"/>
      <c r="S1054" s="323"/>
      <c r="T1054" s="323"/>
      <c r="U1054" s="323"/>
      <c r="V1054" s="323"/>
      <c r="W1054" s="323"/>
      <c r="X1054" s="323"/>
      <c r="Y1054" s="323"/>
      <c r="Z1054" s="323"/>
      <c r="AA1054" s="323"/>
      <c r="AB1054" s="323"/>
    </row>
    <row r="1055">
      <c r="A1055" s="323"/>
      <c r="B1055" s="323"/>
      <c r="C1055" s="342"/>
      <c r="D1055" s="342"/>
      <c r="E1055" s="323"/>
      <c r="F1055" s="342"/>
      <c r="G1055" s="323"/>
      <c r="H1055" s="342"/>
      <c r="I1055" s="323"/>
      <c r="J1055" s="342"/>
      <c r="K1055" s="323"/>
      <c r="L1055" s="342"/>
      <c r="M1055" s="323"/>
      <c r="N1055" s="342"/>
      <c r="O1055" s="323"/>
      <c r="P1055" s="342"/>
      <c r="Q1055" s="323"/>
      <c r="R1055" s="323"/>
      <c r="S1055" s="323"/>
      <c r="T1055" s="323"/>
      <c r="U1055" s="323"/>
      <c r="V1055" s="323"/>
      <c r="W1055" s="323"/>
      <c r="X1055" s="323"/>
      <c r="Y1055" s="323"/>
      <c r="Z1055" s="323"/>
      <c r="AA1055" s="323"/>
      <c r="AB1055" s="323"/>
    </row>
    <row r="1056">
      <c r="A1056" s="323"/>
      <c r="B1056" s="323"/>
      <c r="C1056" s="342"/>
      <c r="D1056" s="342"/>
      <c r="E1056" s="323"/>
      <c r="F1056" s="342"/>
      <c r="G1056" s="323"/>
      <c r="H1056" s="342"/>
      <c r="I1056" s="323"/>
      <c r="J1056" s="342"/>
      <c r="K1056" s="323"/>
      <c r="L1056" s="342"/>
      <c r="M1056" s="323"/>
      <c r="N1056" s="342"/>
      <c r="O1056" s="323"/>
      <c r="P1056" s="342"/>
      <c r="Q1056" s="323"/>
      <c r="R1056" s="323"/>
      <c r="S1056" s="323"/>
      <c r="T1056" s="323"/>
      <c r="U1056" s="323"/>
      <c r="V1056" s="323"/>
      <c r="W1056" s="323"/>
      <c r="X1056" s="323"/>
      <c r="Y1056" s="323"/>
      <c r="Z1056" s="323"/>
      <c r="AA1056" s="323"/>
      <c r="AB1056" s="323"/>
    </row>
    <row r="1057">
      <c r="A1057" s="323"/>
      <c r="B1057" s="323"/>
      <c r="C1057" s="342"/>
      <c r="D1057" s="342"/>
      <c r="E1057" s="323"/>
      <c r="F1057" s="342"/>
      <c r="G1057" s="323"/>
      <c r="H1057" s="342"/>
      <c r="I1057" s="323"/>
      <c r="J1057" s="342"/>
      <c r="K1057" s="323"/>
      <c r="L1057" s="342"/>
      <c r="M1057" s="323"/>
      <c r="N1057" s="342"/>
      <c r="O1057" s="323"/>
      <c r="P1057" s="342"/>
      <c r="Q1057" s="323"/>
      <c r="R1057" s="323"/>
      <c r="S1057" s="323"/>
      <c r="T1057" s="323"/>
      <c r="U1057" s="323"/>
      <c r="V1057" s="323"/>
      <c r="W1057" s="323"/>
      <c r="X1057" s="323"/>
      <c r="Y1057" s="323"/>
      <c r="Z1057" s="323"/>
      <c r="AA1057" s="323"/>
      <c r="AB1057" s="323"/>
    </row>
    <row r="1058">
      <c r="A1058" s="323"/>
      <c r="B1058" s="323"/>
      <c r="C1058" s="342"/>
      <c r="D1058" s="342"/>
      <c r="E1058" s="323"/>
      <c r="F1058" s="342"/>
      <c r="G1058" s="323"/>
      <c r="H1058" s="342"/>
      <c r="I1058" s="323"/>
      <c r="J1058" s="342"/>
      <c r="K1058" s="323"/>
      <c r="L1058" s="342"/>
      <c r="M1058" s="323"/>
      <c r="N1058" s="342"/>
      <c r="O1058" s="323"/>
      <c r="P1058" s="342"/>
      <c r="Q1058" s="323"/>
      <c r="R1058" s="323"/>
      <c r="S1058" s="323"/>
      <c r="T1058" s="323"/>
      <c r="U1058" s="323"/>
      <c r="V1058" s="323"/>
      <c r="W1058" s="323"/>
      <c r="X1058" s="323"/>
      <c r="Y1058" s="323"/>
      <c r="Z1058" s="323"/>
      <c r="AA1058" s="323"/>
      <c r="AB1058" s="323"/>
    </row>
    <row r="1059">
      <c r="A1059" s="323"/>
      <c r="B1059" s="323"/>
      <c r="C1059" s="342"/>
      <c r="D1059" s="342"/>
      <c r="E1059" s="323"/>
      <c r="F1059" s="342"/>
      <c r="G1059" s="323"/>
      <c r="H1059" s="342"/>
      <c r="I1059" s="323"/>
      <c r="J1059" s="342"/>
      <c r="K1059" s="323"/>
      <c r="L1059" s="342"/>
      <c r="M1059" s="323"/>
      <c r="N1059" s="342"/>
      <c r="O1059" s="323"/>
      <c r="P1059" s="342"/>
      <c r="Q1059" s="323"/>
      <c r="R1059" s="323"/>
      <c r="S1059" s="323"/>
      <c r="T1059" s="323"/>
      <c r="U1059" s="323"/>
      <c r="V1059" s="323"/>
      <c r="W1059" s="323"/>
      <c r="X1059" s="323"/>
      <c r="Y1059" s="323"/>
      <c r="Z1059" s="323"/>
      <c r="AA1059" s="323"/>
      <c r="AB1059" s="323"/>
    </row>
    <row r="1060">
      <c r="A1060" s="323"/>
      <c r="B1060" s="323"/>
      <c r="C1060" s="342"/>
      <c r="D1060" s="342"/>
      <c r="E1060" s="323"/>
      <c r="F1060" s="342"/>
      <c r="G1060" s="323"/>
      <c r="H1060" s="342"/>
      <c r="I1060" s="323"/>
      <c r="J1060" s="342"/>
      <c r="K1060" s="323"/>
      <c r="L1060" s="342"/>
      <c r="M1060" s="323"/>
      <c r="N1060" s="342"/>
      <c r="O1060" s="323"/>
      <c r="P1060" s="342"/>
      <c r="Q1060" s="323"/>
      <c r="R1060" s="323"/>
      <c r="S1060" s="323"/>
      <c r="T1060" s="323"/>
      <c r="U1060" s="323"/>
      <c r="V1060" s="323"/>
      <c r="W1060" s="323"/>
      <c r="X1060" s="323"/>
      <c r="Y1060" s="323"/>
      <c r="Z1060" s="323"/>
      <c r="AA1060" s="323"/>
      <c r="AB1060" s="323"/>
    </row>
    <row r="1061">
      <c r="A1061" s="323"/>
      <c r="B1061" s="323"/>
      <c r="C1061" s="342"/>
      <c r="D1061" s="342"/>
      <c r="E1061" s="323"/>
      <c r="F1061" s="342"/>
      <c r="G1061" s="323"/>
      <c r="H1061" s="342"/>
      <c r="I1061" s="323"/>
      <c r="J1061" s="342"/>
      <c r="K1061" s="323"/>
      <c r="L1061" s="342"/>
      <c r="M1061" s="323"/>
      <c r="N1061" s="342"/>
      <c r="O1061" s="323"/>
      <c r="P1061" s="342"/>
      <c r="Q1061" s="323"/>
      <c r="R1061" s="323"/>
      <c r="S1061" s="323"/>
      <c r="T1061" s="323"/>
      <c r="U1061" s="323"/>
      <c r="V1061" s="323"/>
      <c r="W1061" s="323"/>
      <c r="X1061" s="323"/>
      <c r="Y1061" s="323"/>
      <c r="Z1061" s="323"/>
      <c r="AA1061" s="323"/>
      <c r="AB1061" s="323"/>
    </row>
    <row r="1062">
      <c r="A1062" s="323"/>
      <c r="B1062" s="323"/>
      <c r="C1062" s="342"/>
      <c r="D1062" s="342"/>
      <c r="E1062" s="323"/>
      <c r="F1062" s="342"/>
      <c r="G1062" s="323"/>
      <c r="H1062" s="342"/>
      <c r="I1062" s="323"/>
      <c r="J1062" s="342"/>
      <c r="K1062" s="323"/>
      <c r="L1062" s="342"/>
      <c r="M1062" s="323"/>
      <c r="N1062" s="342"/>
      <c r="O1062" s="323"/>
      <c r="P1062" s="342"/>
      <c r="Q1062" s="323"/>
      <c r="R1062" s="323"/>
      <c r="S1062" s="323"/>
      <c r="T1062" s="323"/>
      <c r="U1062" s="323"/>
      <c r="V1062" s="323"/>
      <c r="W1062" s="323"/>
      <c r="X1062" s="323"/>
      <c r="Y1062" s="323"/>
      <c r="Z1062" s="323"/>
      <c r="AA1062" s="323"/>
      <c r="AB1062" s="323"/>
    </row>
    <row r="1063">
      <c r="A1063" s="323"/>
      <c r="B1063" s="323"/>
      <c r="C1063" s="342"/>
      <c r="D1063" s="342"/>
      <c r="E1063" s="323"/>
      <c r="F1063" s="342"/>
      <c r="G1063" s="323"/>
      <c r="H1063" s="342"/>
      <c r="I1063" s="323"/>
      <c r="J1063" s="342"/>
      <c r="K1063" s="323"/>
      <c r="L1063" s="342"/>
      <c r="M1063" s="323"/>
      <c r="N1063" s="342"/>
      <c r="O1063" s="323"/>
      <c r="P1063" s="342"/>
      <c r="Q1063" s="323"/>
      <c r="R1063" s="323"/>
      <c r="S1063" s="323"/>
      <c r="T1063" s="323"/>
      <c r="U1063" s="323"/>
      <c r="V1063" s="323"/>
      <c r="W1063" s="323"/>
      <c r="X1063" s="323"/>
      <c r="Y1063" s="323"/>
      <c r="Z1063" s="323"/>
      <c r="AA1063" s="323"/>
      <c r="AB1063" s="323"/>
    </row>
    <row r="1064">
      <c r="A1064" s="323"/>
      <c r="B1064" s="323"/>
      <c r="C1064" s="342"/>
      <c r="D1064" s="342"/>
      <c r="E1064" s="323"/>
      <c r="F1064" s="342"/>
      <c r="G1064" s="323"/>
      <c r="H1064" s="342"/>
      <c r="I1064" s="323"/>
      <c r="J1064" s="342"/>
      <c r="K1064" s="323"/>
      <c r="L1064" s="342"/>
      <c r="M1064" s="323"/>
      <c r="N1064" s="342"/>
      <c r="O1064" s="323"/>
      <c r="P1064" s="342"/>
      <c r="Q1064" s="323"/>
      <c r="R1064" s="323"/>
      <c r="S1064" s="323"/>
      <c r="T1064" s="323"/>
      <c r="U1064" s="323"/>
      <c r="V1064" s="323"/>
      <c r="W1064" s="323"/>
      <c r="X1064" s="323"/>
      <c r="Y1064" s="323"/>
      <c r="Z1064" s="323"/>
      <c r="AA1064" s="323"/>
      <c r="AB1064" s="323"/>
    </row>
    <row r="1065">
      <c r="A1065" s="323"/>
      <c r="B1065" s="323"/>
      <c r="C1065" s="342"/>
      <c r="D1065" s="342"/>
      <c r="E1065" s="323"/>
      <c r="F1065" s="342"/>
      <c r="G1065" s="323"/>
      <c r="H1065" s="342"/>
      <c r="I1065" s="323"/>
      <c r="J1065" s="342"/>
      <c r="K1065" s="323"/>
      <c r="L1065" s="342"/>
      <c r="M1065" s="323"/>
      <c r="N1065" s="342"/>
      <c r="O1065" s="323"/>
      <c r="P1065" s="342"/>
      <c r="Q1065" s="323"/>
      <c r="R1065" s="323"/>
      <c r="S1065" s="323"/>
      <c r="T1065" s="323"/>
      <c r="U1065" s="323"/>
      <c r="V1065" s="323"/>
      <c r="W1065" s="323"/>
      <c r="X1065" s="323"/>
      <c r="Y1065" s="323"/>
      <c r="Z1065" s="323"/>
      <c r="AA1065" s="323"/>
      <c r="AB1065" s="323"/>
    </row>
    <row r="1066">
      <c r="A1066" s="323"/>
      <c r="B1066" s="323"/>
      <c r="C1066" s="342"/>
      <c r="D1066" s="342"/>
      <c r="E1066" s="323"/>
      <c r="F1066" s="342"/>
      <c r="G1066" s="323"/>
      <c r="H1066" s="342"/>
      <c r="I1066" s="323"/>
      <c r="J1066" s="342"/>
      <c r="K1066" s="323"/>
      <c r="L1066" s="342"/>
      <c r="M1066" s="323"/>
      <c r="N1066" s="342"/>
      <c r="O1066" s="323"/>
      <c r="P1066" s="342"/>
      <c r="Q1066" s="323"/>
      <c r="R1066" s="323"/>
      <c r="S1066" s="323"/>
      <c r="T1066" s="323"/>
      <c r="U1066" s="323"/>
      <c r="V1066" s="323"/>
      <c r="W1066" s="323"/>
      <c r="X1066" s="323"/>
      <c r="Y1066" s="323"/>
      <c r="Z1066" s="323"/>
      <c r="AA1066" s="323"/>
      <c r="AB1066" s="323"/>
    </row>
    <row r="1067">
      <c r="A1067" s="323"/>
      <c r="B1067" s="323"/>
      <c r="C1067" s="342"/>
      <c r="D1067" s="342"/>
      <c r="E1067" s="323"/>
      <c r="F1067" s="342"/>
      <c r="G1067" s="323"/>
      <c r="H1067" s="342"/>
      <c r="I1067" s="323"/>
      <c r="J1067" s="342"/>
      <c r="K1067" s="323"/>
      <c r="L1067" s="342"/>
      <c r="M1067" s="323"/>
      <c r="N1067" s="342"/>
      <c r="O1067" s="323"/>
      <c r="P1067" s="342"/>
      <c r="Q1067" s="323"/>
      <c r="R1067" s="323"/>
      <c r="S1067" s="323"/>
      <c r="T1067" s="323"/>
      <c r="U1067" s="323"/>
      <c r="V1067" s="323"/>
      <c r="W1067" s="323"/>
      <c r="X1067" s="323"/>
      <c r="Y1067" s="323"/>
      <c r="Z1067" s="323"/>
      <c r="AA1067" s="323"/>
      <c r="AB1067" s="323"/>
    </row>
  </sheetData>
  <mergeCells count="5">
    <mergeCell ref="A1:P1"/>
    <mergeCell ref="B3:P3"/>
    <mergeCell ref="B37:P37"/>
    <mergeCell ref="B59:P59"/>
    <mergeCell ref="B72:P7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5.63"/>
    <col customWidth="1" min="2" max="3" width="12.63"/>
    <col customWidth="1" min="4" max="4" width="9.75"/>
    <col customWidth="1" min="5" max="5" width="11.0"/>
    <col customWidth="1" min="6" max="6" width="3.88"/>
    <col customWidth="1" min="7" max="7" width="4.0"/>
    <col customWidth="1" min="8" max="8" width="4.63"/>
    <col customWidth="1" min="9" max="9" width="4.13"/>
    <col customWidth="1" min="10" max="10" width="4.5"/>
    <col customWidth="1" min="11" max="11" width="4.0"/>
    <col customWidth="1" min="12" max="12" width="3.63"/>
    <col customWidth="1" min="13" max="13" width="6.38"/>
    <col customWidth="1" min="14" max="14" width="5.13"/>
    <col customWidth="1" min="15" max="15" width="4.0"/>
    <col customWidth="1" min="16" max="17" width="4.5"/>
    <col customWidth="1" min="18" max="18" width="31.0"/>
  </cols>
  <sheetData>
    <row r="1" ht="15.75" customHeight="1">
      <c r="A1" s="14" t="s">
        <v>2328</v>
      </c>
      <c r="T1" s="53"/>
      <c r="U1" s="53"/>
      <c r="V1" s="53"/>
      <c r="W1" s="53"/>
      <c r="X1" s="53"/>
      <c r="Y1" s="53"/>
      <c r="Z1" s="53"/>
    </row>
    <row r="2" ht="15.75" customHeight="1">
      <c r="A2" s="348" t="s">
        <v>2329</v>
      </c>
      <c r="B2" s="348" t="s">
        <v>2330</v>
      </c>
      <c r="C2" s="349" t="s">
        <v>2331</v>
      </c>
      <c r="D2" s="349" t="s">
        <v>2332</v>
      </c>
      <c r="E2" s="348" t="s">
        <v>2333</v>
      </c>
      <c r="F2" s="348" t="s">
        <v>2334</v>
      </c>
      <c r="G2" s="348" t="s">
        <v>2335</v>
      </c>
      <c r="H2" s="348" t="s">
        <v>2336</v>
      </c>
      <c r="I2" s="348" t="s">
        <v>2337</v>
      </c>
      <c r="J2" s="348" t="s">
        <v>2338</v>
      </c>
      <c r="K2" s="348" t="s">
        <v>2339</v>
      </c>
      <c r="L2" s="348" t="s">
        <v>2340</v>
      </c>
      <c r="M2" s="348" t="s">
        <v>2341</v>
      </c>
      <c r="N2" s="348" t="s">
        <v>2342</v>
      </c>
      <c r="O2" s="348" t="s">
        <v>2343</v>
      </c>
      <c r="P2" s="348" t="s">
        <v>2344</v>
      </c>
      <c r="Q2" s="348" t="s">
        <v>2345</v>
      </c>
      <c r="R2" s="53"/>
      <c r="S2" s="53"/>
    </row>
    <row r="3" ht="15.75" customHeight="1">
      <c r="A3" s="350" t="s">
        <v>2023</v>
      </c>
      <c r="B3" s="53" t="s">
        <v>2346</v>
      </c>
      <c r="C3" s="351">
        <v>3140000.0</v>
      </c>
      <c r="D3" s="241">
        <v>314000.0</v>
      </c>
      <c r="E3" s="53" t="s">
        <v>2022</v>
      </c>
      <c r="F3" s="53" t="s">
        <v>2347</v>
      </c>
      <c r="G3" s="53" t="s">
        <v>2347</v>
      </c>
      <c r="H3" s="53" t="s">
        <v>2347</v>
      </c>
      <c r="I3" s="53" t="s">
        <v>2347</v>
      </c>
      <c r="J3" s="53"/>
      <c r="K3" s="53"/>
      <c r="L3" s="53"/>
      <c r="M3" s="53"/>
      <c r="N3" s="53"/>
      <c r="O3" s="53"/>
      <c r="P3" s="53"/>
      <c r="Q3" s="53"/>
      <c r="R3" s="14" t="s">
        <v>2348</v>
      </c>
    </row>
    <row r="4" ht="15.75" customHeight="1">
      <c r="A4" s="350" t="s">
        <v>797</v>
      </c>
      <c r="B4" s="53" t="s">
        <v>2346</v>
      </c>
      <c r="C4" s="241">
        <v>8280000.0</v>
      </c>
      <c r="D4" s="241">
        <v>828000.0</v>
      </c>
      <c r="E4" s="53" t="s">
        <v>2349</v>
      </c>
      <c r="F4" s="53"/>
      <c r="G4" s="53"/>
      <c r="H4" s="53"/>
      <c r="I4" s="53"/>
      <c r="J4" s="53"/>
      <c r="K4" s="53"/>
      <c r="L4" s="53"/>
      <c r="M4" s="53"/>
      <c r="N4" s="53"/>
      <c r="O4" s="53"/>
      <c r="P4" s="53"/>
      <c r="R4" s="14" t="s">
        <v>2350</v>
      </c>
    </row>
    <row r="5" ht="15.75" customHeight="1">
      <c r="A5" s="53"/>
      <c r="B5" s="53"/>
      <c r="C5" s="241"/>
      <c r="D5" s="241"/>
      <c r="E5" s="53"/>
      <c r="F5" s="53"/>
      <c r="G5" s="53"/>
      <c r="H5" s="53"/>
      <c r="I5" s="53"/>
      <c r="J5" s="53"/>
      <c r="K5" s="53"/>
      <c r="L5" s="53"/>
      <c r="M5" s="53"/>
      <c r="N5" s="53"/>
      <c r="O5" s="53"/>
      <c r="P5" s="53"/>
    </row>
    <row r="6" ht="15.75" customHeight="1">
      <c r="A6" s="53"/>
      <c r="B6" s="53"/>
      <c r="C6" s="241"/>
      <c r="D6" s="352"/>
      <c r="E6" s="53"/>
    </row>
    <row r="7" ht="15.75" customHeight="1">
      <c r="A7" s="53"/>
      <c r="B7" s="53"/>
      <c r="C7" s="241"/>
      <c r="D7" s="352"/>
      <c r="E7" s="53"/>
    </row>
    <row r="8" ht="15.75" customHeight="1">
      <c r="A8" s="53"/>
      <c r="B8" s="53"/>
      <c r="C8" s="241"/>
      <c r="D8" s="352"/>
      <c r="E8" s="53"/>
    </row>
    <row r="9" ht="15.75" customHeight="1">
      <c r="A9" s="53"/>
      <c r="B9" s="53"/>
      <c r="C9" s="241"/>
      <c r="D9" s="352"/>
      <c r="E9" s="53"/>
    </row>
    <row r="10" ht="15.75" customHeight="1">
      <c r="A10" s="53"/>
      <c r="B10" s="53"/>
      <c r="C10" s="241"/>
      <c r="D10" s="352"/>
      <c r="E10" s="53"/>
    </row>
    <row r="11" ht="15.75" customHeight="1">
      <c r="F11" s="53"/>
      <c r="G11" s="53"/>
      <c r="H11" s="53"/>
      <c r="I11" s="53"/>
      <c r="J11" s="53"/>
      <c r="K11" s="53"/>
      <c r="L11" s="53"/>
      <c r="M11" s="53"/>
      <c r="N11" s="53"/>
      <c r="O11" s="53"/>
      <c r="P11" s="53"/>
      <c r="Q11" s="53"/>
    </row>
    <row r="12" ht="15.75" customHeight="1">
      <c r="A12" s="53"/>
      <c r="B12" s="53"/>
      <c r="C12" s="241"/>
      <c r="D12" s="352"/>
      <c r="E12" s="53"/>
    </row>
    <row r="13" ht="15.75" customHeight="1">
      <c r="A13" s="53"/>
      <c r="B13" s="53"/>
      <c r="C13" s="241"/>
      <c r="D13" s="352"/>
      <c r="E13" s="53"/>
    </row>
    <row r="14" ht="15.75" customHeight="1">
      <c r="A14" s="53"/>
      <c r="B14" s="53"/>
      <c r="C14" s="241"/>
      <c r="D14" s="352"/>
      <c r="E14" s="53"/>
    </row>
    <row r="15" ht="15.75" customHeight="1">
      <c r="A15" s="53"/>
      <c r="B15" s="53"/>
      <c r="C15" s="241"/>
      <c r="D15" s="352"/>
      <c r="E15" s="53"/>
    </row>
    <row r="16" ht="15.75" customHeight="1">
      <c r="A16" s="53"/>
      <c r="B16" s="53"/>
      <c r="C16" s="241"/>
      <c r="D16" s="352"/>
      <c r="E16" s="53"/>
    </row>
    <row r="17" ht="15.75" customHeight="1">
      <c r="A17" s="53"/>
      <c r="B17" s="53"/>
      <c r="C17" s="241"/>
      <c r="D17" s="352"/>
      <c r="E17" s="53"/>
    </row>
    <row r="18" ht="15.75" customHeight="1">
      <c r="A18" s="53"/>
      <c r="B18" s="53"/>
      <c r="C18" s="241"/>
      <c r="D18" s="352"/>
      <c r="E18" s="53"/>
    </row>
    <row r="19" ht="15.75" customHeight="1">
      <c r="A19" s="53"/>
      <c r="B19" s="53"/>
      <c r="C19" s="241"/>
      <c r="D19" s="352"/>
      <c r="E19" s="53"/>
    </row>
    <row r="20" ht="15.75" customHeight="1">
      <c r="A20" s="53"/>
      <c r="B20" s="53"/>
      <c r="C20" s="241"/>
      <c r="D20" s="352"/>
      <c r="E20" s="53"/>
    </row>
    <row r="21" ht="15.75" customHeight="1">
      <c r="A21" s="53"/>
      <c r="B21" s="53"/>
      <c r="C21" s="241"/>
      <c r="D21" s="352"/>
      <c r="E21" s="53"/>
    </row>
    <row r="22" ht="15.75" customHeight="1">
      <c r="A22" s="53"/>
      <c r="B22" s="53"/>
      <c r="C22" s="241"/>
      <c r="D22" s="352"/>
      <c r="E22" s="53"/>
    </row>
    <row r="23" ht="15.75" customHeight="1">
      <c r="A23" s="53"/>
      <c r="B23" s="53"/>
      <c r="C23" s="241"/>
      <c r="D23" s="352"/>
      <c r="E23" s="53"/>
    </row>
    <row r="24" ht="15.75" customHeight="1">
      <c r="A24" s="53"/>
      <c r="B24" s="53"/>
      <c r="C24" s="241"/>
      <c r="D24" s="352"/>
      <c r="E24" s="53"/>
    </row>
    <row r="25" ht="15.75" customHeight="1">
      <c r="A25" s="53"/>
      <c r="B25" s="53"/>
      <c r="C25" s="241"/>
      <c r="D25" s="352"/>
      <c r="E25" s="53"/>
    </row>
    <row r="26" ht="15.75" customHeight="1">
      <c r="A26" s="53"/>
      <c r="B26" s="53"/>
      <c r="C26" s="241"/>
      <c r="D26" s="352"/>
      <c r="E26" s="53"/>
    </row>
    <row r="27" ht="15.75" customHeight="1">
      <c r="A27" s="53"/>
      <c r="B27" s="53"/>
      <c r="C27" s="241"/>
      <c r="D27" s="352"/>
      <c r="E27" s="53"/>
    </row>
    <row r="28" ht="15.75" customHeight="1">
      <c r="A28" s="53"/>
      <c r="B28" s="53"/>
      <c r="C28" s="241"/>
      <c r="D28" s="352"/>
      <c r="E28" s="53"/>
    </row>
    <row r="29" ht="15.75" customHeight="1">
      <c r="A29" s="53"/>
      <c r="B29" s="53"/>
      <c r="C29" s="241"/>
      <c r="D29" s="352"/>
      <c r="E29" s="53"/>
    </row>
    <row r="30" ht="15.75" customHeight="1">
      <c r="A30" s="53"/>
      <c r="B30" s="53"/>
      <c r="C30" s="241"/>
      <c r="D30" s="352"/>
      <c r="E30" s="53"/>
    </row>
    <row r="31" ht="15.75" customHeight="1">
      <c r="A31" s="53"/>
      <c r="B31" s="53"/>
      <c r="C31" s="241"/>
      <c r="D31" s="352"/>
      <c r="E31" s="53"/>
    </row>
    <row r="32" ht="15.75" customHeight="1">
      <c r="A32" s="53"/>
      <c r="B32" s="53"/>
      <c r="C32" s="241"/>
      <c r="D32" s="352"/>
      <c r="E32" s="53"/>
    </row>
    <row r="33" ht="15.75" customHeight="1">
      <c r="A33" s="53"/>
      <c r="B33" s="53"/>
      <c r="C33" s="241"/>
      <c r="D33" s="352"/>
      <c r="E33" s="53"/>
    </row>
    <row r="34" ht="15.75" customHeight="1">
      <c r="A34" s="53"/>
      <c r="B34" s="53"/>
      <c r="C34" s="241"/>
      <c r="D34" s="352"/>
      <c r="E34" s="53"/>
    </row>
    <row r="35" ht="15.75" customHeight="1">
      <c r="A35" s="53"/>
      <c r="B35" s="53"/>
      <c r="C35" s="241"/>
      <c r="D35" s="352"/>
      <c r="E35" s="53"/>
    </row>
    <row r="36" ht="15.75" customHeight="1">
      <c r="A36" s="53"/>
      <c r="B36" s="53"/>
      <c r="C36" s="241"/>
      <c r="D36" s="352"/>
      <c r="E36" s="53"/>
    </row>
    <row r="37" ht="15.75" customHeight="1">
      <c r="A37" s="53"/>
      <c r="B37" s="53"/>
      <c r="C37" s="241"/>
      <c r="D37" s="352"/>
      <c r="E37" s="53"/>
    </row>
    <row r="38" ht="15.75" customHeight="1">
      <c r="A38" s="53"/>
      <c r="B38" s="53"/>
      <c r="C38" s="241"/>
      <c r="D38" s="352"/>
      <c r="E38" s="53"/>
    </row>
    <row r="39" ht="15.75" customHeight="1">
      <c r="A39" s="53"/>
      <c r="B39" s="53"/>
      <c r="C39" s="241"/>
      <c r="D39" s="352"/>
      <c r="E39" s="53"/>
    </row>
    <row r="40" ht="15.75" customHeight="1">
      <c r="A40" s="53"/>
      <c r="B40" s="53"/>
      <c r="C40" s="241"/>
      <c r="D40" s="352"/>
      <c r="E40" s="53"/>
    </row>
    <row r="41" ht="15.75" customHeight="1">
      <c r="A41" s="53"/>
      <c r="B41" s="53"/>
      <c r="C41" s="241"/>
      <c r="D41" s="352"/>
      <c r="E41" s="53"/>
    </row>
    <row r="42" ht="15.75" customHeight="1">
      <c r="A42" s="53"/>
      <c r="B42" s="53"/>
      <c r="C42" s="241"/>
      <c r="D42" s="352"/>
      <c r="E42" s="53"/>
    </row>
    <row r="43" ht="15.75" customHeight="1">
      <c r="A43" s="53"/>
      <c r="B43" s="53"/>
      <c r="C43" s="241"/>
      <c r="D43" s="352"/>
      <c r="E43" s="53"/>
    </row>
    <row r="44" ht="15.75" customHeight="1">
      <c r="A44" s="53"/>
      <c r="B44" s="53"/>
      <c r="C44" s="241"/>
      <c r="D44" s="352"/>
      <c r="E44" s="53"/>
    </row>
    <row r="45" ht="15.75" customHeight="1">
      <c r="A45" s="53"/>
      <c r="B45" s="53"/>
      <c r="C45" s="241"/>
      <c r="D45" s="352"/>
      <c r="E45" s="53"/>
    </row>
    <row r="46" ht="15.75" customHeight="1">
      <c r="A46" s="53"/>
      <c r="B46" s="53"/>
      <c r="C46" s="241"/>
      <c r="D46" s="352"/>
      <c r="E46" s="53"/>
    </row>
    <row r="47" ht="15.75" customHeight="1">
      <c r="A47" s="53"/>
      <c r="B47" s="53"/>
      <c r="C47" s="241"/>
      <c r="D47" s="352"/>
      <c r="E47" s="53"/>
    </row>
    <row r="48" ht="15.75" customHeight="1">
      <c r="A48" s="53"/>
      <c r="B48" s="53"/>
      <c r="C48" s="241"/>
      <c r="D48" s="352"/>
      <c r="E48" s="53"/>
    </row>
    <row r="49" ht="15.75" customHeight="1">
      <c r="A49" s="53"/>
      <c r="B49" s="53"/>
      <c r="C49" s="241"/>
      <c r="D49" s="352"/>
      <c r="E49" s="53"/>
    </row>
    <row r="50" ht="15.75" customHeight="1">
      <c r="A50" s="53"/>
      <c r="B50" s="53"/>
      <c r="C50" s="241"/>
      <c r="D50" s="352"/>
      <c r="E50" s="53"/>
    </row>
    <row r="51" ht="15.75" customHeight="1">
      <c r="A51" s="53"/>
      <c r="B51" s="53"/>
      <c r="C51" s="241"/>
      <c r="D51" s="352"/>
      <c r="E51" s="53"/>
    </row>
    <row r="52" ht="15.75" customHeight="1">
      <c r="A52" s="53"/>
      <c r="B52" s="53"/>
      <c r="C52" s="241"/>
      <c r="D52" s="352"/>
      <c r="E52" s="53"/>
    </row>
    <row r="53" ht="15.75" customHeight="1">
      <c r="A53" s="53"/>
      <c r="B53" s="53"/>
      <c r="C53" s="241"/>
      <c r="D53" s="352"/>
      <c r="E53" s="53"/>
    </row>
    <row r="54" ht="15.75" customHeight="1">
      <c r="A54" s="53"/>
      <c r="B54" s="53"/>
      <c r="C54" s="241"/>
      <c r="D54" s="352"/>
      <c r="E54" s="53"/>
    </row>
    <row r="55" ht="15.75" customHeight="1">
      <c r="A55" s="53"/>
      <c r="B55" s="53"/>
      <c r="C55" s="241"/>
      <c r="D55" s="352"/>
      <c r="E55" s="53"/>
    </row>
    <row r="56" ht="15.75" customHeight="1">
      <c r="A56" s="53"/>
      <c r="B56" s="53"/>
      <c r="C56" s="241"/>
      <c r="D56" s="352"/>
      <c r="E56" s="53"/>
    </row>
    <row r="57" ht="15.75" customHeight="1">
      <c r="A57" s="53"/>
      <c r="B57" s="53"/>
      <c r="C57" s="241"/>
      <c r="D57" s="352"/>
      <c r="E57" s="53"/>
    </row>
    <row r="58" ht="15.75" customHeight="1">
      <c r="A58" s="53"/>
      <c r="B58" s="53"/>
      <c r="C58" s="241"/>
      <c r="D58" s="352"/>
      <c r="E58" s="53"/>
    </row>
    <row r="59" ht="15.75" customHeight="1">
      <c r="A59" s="53"/>
      <c r="B59" s="53"/>
      <c r="C59" s="241"/>
      <c r="D59" s="352"/>
      <c r="E59" s="53"/>
    </row>
    <row r="60" ht="15.75" customHeight="1">
      <c r="A60" s="53"/>
      <c r="B60" s="53"/>
      <c r="C60" s="241"/>
      <c r="D60" s="352"/>
      <c r="E60" s="53"/>
    </row>
    <row r="61" ht="15.75" customHeight="1">
      <c r="A61" s="53"/>
      <c r="B61" s="53"/>
      <c r="C61" s="241"/>
      <c r="D61" s="352"/>
      <c r="E61" s="53"/>
    </row>
    <row r="62" ht="15.75" customHeight="1">
      <c r="A62" s="53"/>
      <c r="B62" s="53"/>
      <c r="C62" s="241"/>
      <c r="D62" s="352"/>
      <c r="E62" s="53"/>
    </row>
    <row r="63" ht="15.75" customHeight="1">
      <c r="A63" s="53"/>
      <c r="B63" s="53"/>
      <c r="C63" s="241"/>
      <c r="D63" s="352"/>
      <c r="E63" s="53"/>
    </row>
    <row r="64" ht="15.75" customHeight="1">
      <c r="A64" s="53"/>
      <c r="B64" s="53"/>
      <c r="C64" s="241"/>
      <c r="D64" s="352"/>
      <c r="E64" s="53"/>
    </row>
    <row r="65" ht="15.75" customHeight="1">
      <c r="A65" s="53"/>
      <c r="B65" s="53"/>
      <c r="C65" s="241"/>
      <c r="D65" s="352"/>
      <c r="E65" s="53"/>
    </row>
    <row r="66" ht="15.75" customHeight="1">
      <c r="A66" s="53"/>
      <c r="B66" s="53"/>
      <c r="C66" s="241"/>
      <c r="D66" s="352"/>
      <c r="E66" s="53"/>
    </row>
    <row r="67" ht="15.75" customHeight="1">
      <c r="A67" s="53"/>
      <c r="B67" s="53"/>
      <c r="C67" s="241"/>
      <c r="D67" s="352"/>
      <c r="E67" s="53"/>
    </row>
    <row r="68" ht="15.75" customHeight="1">
      <c r="A68" s="53"/>
      <c r="B68" s="53"/>
      <c r="C68" s="241"/>
      <c r="D68" s="352"/>
      <c r="E68" s="53"/>
    </row>
    <row r="69" ht="15.75" customHeight="1">
      <c r="A69" s="53"/>
      <c r="B69" s="53"/>
      <c r="C69" s="241"/>
      <c r="D69" s="352"/>
      <c r="E69" s="53"/>
    </row>
    <row r="70" ht="15.75" customHeight="1">
      <c r="A70" s="53"/>
      <c r="B70" s="53"/>
      <c r="C70" s="241"/>
      <c r="D70" s="352"/>
      <c r="E70" s="53"/>
    </row>
    <row r="71" ht="15.75" customHeight="1">
      <c r="A71" s="53"/>
      <c r="B71" s="53"/>
      <c r="C71" s="241"/>
      <c r="D71" s="352"/>
      <c r="E71" s="53"/>
    </row>
    <row r="72" ht="15.75" customHeight="1">
      <c r="A72" s="53"/>
      <c r="B72" s="53"/>
      <c r="C72" s="241"/>
      <c r="D72" s="352"/>
      <c r="E72" s="53"/>
    </row>
    <row r="73" ht="15.75" customHeight="1">
      <c r="A73" s="53"/>
      <c r="B73" s="53"/>
      <c r="C73" s="241"/>
      <c r="D73" s="352"/>
      <c r="E73" s="53"/>
    </row>
    <row r="74" ht="15.75" customHeight="1">
      <c r="A74" s="53"/>
      <c r="B74" s="53"/>
      <c r="C74" s="241"/>
      <c r="D74" s="352"/>
      <c r="E74" s="53"/>
    </row>
    <row r="75" ht="15.75" customHeight="1">
      <c r="A75" s="53"/>
      <c r="B75" s="53"/>
      <c r="C75" s="241"/>
      <c r="D75" s="352"/>
      <c r="E75" s="53"/>
    </row>
    <row r="76" ht="15.75" customHeight="1">
      <c r="A76" s="53"/>
      <c r="B76" s="53"/>
      <c r="C76" s="241"/>
      <c r="D76" s="352"/>
      <c r="E76" s="53"/>
    </row>
    <row r="77" ht="15.75" customHeight="1">
      <c r="A77" s="53"/>
      <c r="B77" s="53"/>
      <c r="C77" s="241"/>
      <c r="D77" s="352"/>
      <c r="E77" s="53"/>
    </row>
    <row r="78" ht="15.75" customHeight="1">
      <c r="A78" s="53"/>
      <c r="B78" s="53"/>
      <c r="C78" s="241"/>
      <c r="D78" s="352"/>
      <c r="E78" s="53"/>
    </row>
    <row r="79" ht="15.75" customHeight="1">
      <c r="A79" s="53"/>
      <c r="B79" s="53"/>
      <c r="C79" s="241"/>
      <c r="D79" s="352"/>
      <c r="E79" s="53"/>
    </row>
    <row r="80" ht="15.75" customHeight="1">
      <c r="A80" s="53"/>
      <c r="B80" s="53"/>
      <c r="C80" s="241"/>
      <c r="D80" s="352"/>
      <c r="E80" s="53"/>
    </row>
    <row r="81" ht="15.75" customHeight="1">
      <c r="A81" s="53"/>
      <c r="B81" s="53"/>
      <c r="C81" s="241"/>
      <c r="D81" s="352"/>
      <c r="E81" s="53"/>
    </row>
    <row r="82" ht="15.75" customHeight="1">
      <c r="A82" s="53"/>
      <c r="B82" s="53"/>
      <c r="C82" s="241"/>
      <c r="D82" s="352"/>
      <c r="E82" s="53"/>
    </row>
    <row r="83" ht="15.75" customHeight="1">
      <c r="A83" s="53"/>
      <c r="B83" s="53"/>
      <c r="C83" s="241"/>
      <c r="D83" s="352"/>
      <c r="E83" s="53"/>
    </row>
    <row r="84" ht="15.75" customHeight="1">
      <c r="A84" s="53"/>
      <c r="B84" s="53"/>
      <c r="C84" s="241"/>
      <c r="D84" s="352"/>
      <c r="E84" s="53"/>
    </row>
    <row r="85" ht="15.75" customHeight="1">
      <c r="A85" s="53"/>
      <c r="B85" s="53"/>
      <c r="C85" s="241"/>
      <c r="D85" s="352"/>
      <c r="E85" s="53"/>
    </row>
    <row r="86" ht="15.75" customHeight="1">
      <c r="A86" s="53"/>
      <c r="B86" s="53"/>
      <c r="C86" s="241"/>
      <c r="D86" s="352"/>
      <c r="E86" s="53"/>
    </row>
    <row r="87" ht="15.75" customHeight="1">
      <c r="A87" s="53"/>
      <c r="B87" s="53"/>
      <c r="C87" s="241"/>
      <c r="D87" s="352"/>
      <c r="E87" s="53"/>
    </row>
    <row r="88" ht="15.75" customHeight="1">
      <c r="A88" s="53"/>
      <c r="B88" s="53"/>
      <c r="C88" s="241"/>
      <c r="D88" s="352"/>
      <c r="E88" s="53"/>
    </row>
    <row r="89" ht="15.75" customHeight="1">
      <c r="A89" s="53"/>
      <c r="B89" s="53"/>
      <c r="C89" s="241"/>
      <c r="D89" s="352"/>
      <c r="E89" s="53"/>
    </row>
    <row r="90" ht="15.75" customHeight="1">
      <c r="A90" s="53"/>
      <c r="B90" s="53"/>
      <c r="C90" s="241"/>
      <c r="D90" s="352"/>
      <c r="E90" s="53"/>
    </row>
    <row r="91" ht="15.75" customHeight="1">
      <c r="A91" s="53"/>
      <c r="B91" s="53"/>
      <c r="C91" s="241"/>
      <c r="D91" s="352"/>
      <c r="E91" s="53"/>
    </row>
    <row r="92" ht="15.75" customHeight="1">
      <c r="A92" s="53"/>
      <c r="B92" s="53"/>
      <c r="C92" s="241"/>
      <c r="D92" s="352"/>
      <c r="E92" s="53"/>
    </row>
    <row r="93" ht="15.75" customHeight="1">
      <c r="A93" s="53"/>
      <c r="B93" s="53"/>
      <c r="C93" s="241"/>
      <c r="D93" s="352"/>
      <c r="E93" s="53"/>
    </row>
    <row r="94" ht="15.75" customHeight="1">
      <c r="A94" s="53"/>
      <c r="B94" s="53"/>
      <c r="C94" s="241"/>
      <c r="D94" s="352"/>
      <c r="E94" s="53"/>
    </row>
    <row r="95" ht="15.75" customHeight="1">
      <c r="A95" s="53"/>
      <c r="B95" s="53"/>
      <c r="C95" s="241"/>
      <c r="D95" s="352"/>
      <c r="E95" s="53"/>
    </row>
    <row r="96" ht="15.75" customHeight="1">
      <c r="A96" s="53"/>
      <c r="B96" s="53"/>
      <c r="C96" s="241"/>
      <c r="D96" s="352"/>
      <c r="E96" s="53"/>
    </row>
    <row r="97" ht="15.75" customHeight="1">
      <c r="A97" s="53"/>
      <c r="B97" s="53"/>
      <c r="C97" s="241"/>
      <c r="D97" s="352"/>
      <c r="E97" s="53"/>
    </row>
    <row r="98" ht="15.75" customHeight="1">
      <c r="A98" s="53"/>
      <c r="B98" s="53"/>
      <c r="C98" s="241"/>
      <c r="D98" s="352"/>
      <c r="E98" s="53"/>
    </row>
    <row r="99" ht="15.75" customHeight="1">
      <c r="A99" s="53"/>
      <c r="B99" s="53"/>
      <c r="C99" s="241"/>
      <c r="D99" s="352"/>
      <c r="E99" s="53"/>
    </row>
    <row r="100" ht="15.75" customHeight="1">
      <c r="A100" s="53"/>
      <c r="B100" s="53"/>
      <c r="C100" s="241"/>
      <c r="D100" s="352"/>
      <c r="E100" s="53"/>
    </row>
    <row r="101" ht="15.75" customHeight="1">
      <c r="A101" s="53"/>
      <c r="B101" s="53"/>
      <c r="C101" s="241"/>
      <c r="D101" s="352"/>
      <c r="E101" s="53"/>
    </row>
    <row r="102" ht="15.75" customHeight="1">
      <c r="A102" s="53"/>
      <c r="B102" s="53"/>
      <c r="C102" s="241"/>
      <c r="D102" s="352"/>
      <c r="E102" s="53"/>
    </row>
    <row r="103" ht="15.75" customHeight="1">
      <c r="A103" s="53"/>
      <c r="B103" s="53"/>
      <c r="C103" s="241"/>
      <c r="D103" s="352"/>
      <c r="E103" s="53"/>
    </row>
    <row r="104" ht="15.75" customHeight="1">
      <c r="A104" s="53"/>
      <c r="B104" s="53"/>
      <c r="C104" s="241"/>
      <c r="D104" s="352"/>
      <c r="E104" s="53"/>
    </row>
    <row r="105" ht="15.75" customHeight="1">
      <c r="A105" s="53"/>
      <c r="B105" s="53"/>
      <c r="C105" s="241"/>
      <c r="D105" s="352"/>
      <c r="E105" s="53"/>
    </row>
    <row r="106" ht="15.75" customHeight="1">
      <c r="A106" s="53"/>
      <c r="B106" s="53"/>
      <c r="C106" s="241"/>
      <c r="D106" s="352"/>
      <c r="E106" s="53"/>
    </row>
    <row r="107" ht="15.75" customHeight="1">
      <c r="A107" s="53"/>
      <c r="B107" s="53"/>
      <c r="C107" s="241"/>
      <c r="D107" s="352"/>
      <c r="E107" s="53"/>
    </row>
    <row r="108" ht="15.75" customHeight="1">
      <c r="A108" s="53"/>
      <c r="B108" s="53"/>
      <c r="C108" s="241"/>
      <c r="D108" s="352"/>
      <c r="E108" s="53"/>
    </row>
    <row r="109" ht="15.75" customHeight="1">
      <c r="A109" s="53"/>
      <c r="B109" s="53"/>
      <c r="C109" s="241"/>
      <c r="D109" s="352"/>
      <c r="E109" s="53"/>
    </row>
    <row r="110" ht="15.75" customHeight="1">
      <c r="A110" s="53"/>
      <c r="B110" s="53"/>
      <c r="C110" s="241"/>
      <c r="D110" s="352"/>
      <c r="E110" s="53"/>
    </row>
    <row r="111" ht="15.75" customHeight="1">
      <c r="A111" s="53"/>
      <c r="B111" s="53"/>
      <c r="C111" s="241"/>
      <c r="D111" s="352"/>
      <c r="E111" s="53"/>
    </row>
    <row r="112" ht="15.75" customHeight="1">
      <c r="A112" s="53"/>
      <c r="B112" s="53"/>
      <c r="C112" s="241"/>
      <c r="D112" s="352"/>
      <c r="E112" s="53"/>
    </row>
    <row r="113" ht="15.75" customHeight="1">
      <c r="A113" s="53"/>
      <c r="B113" s="53"/>
      <c r="C113" s="241"/>
      <c r="D113" s="352"/>
      <c r="E113" s="53"/>
    </row>
    <row r="114" ht="15.75" customHeight="1">
      <c r="A114" s="53"/>
      <c r="B114" s="53"/>
      <c r="C114" s="241"/>
      <c r="D114" s="352"/>
      <c r="E114" s="53"/>
    </row>
    <row r="115" ht="15.75" customHeight="1">
      <c r="A115" s="53"/>
      <c r="B115" s="53"/>
      <c r="C115" s="241"/>
      <c r="D115" s="352"/>
      <c r="E115" s="53"/>
    </row>
    <row r="116" ht="15.75" customHeight="1">
      <c r="A116" s="53"/>
      <c r="B116" s="53"/>
      <c r="C116" s="241"/>
      <c r="D116" s="352"/>
      <c r="E116" s="53"/>
    </row>
    <row r="117" ht="15.75" customHeight="1">
      <c r="A117" s="53"/>
      <c r="B117" s="53"/>
      <c r="C117" s="241"/>
      <c r="D117" s="352"/>
      <c r="E117" s="53"/>
    </row>
    <row r="118" ht="15.75" customHeight="1">
      <c r="A118" s="53"/>
      <c r="B118" s="53"/>
      <c r="C118" s="241"/>
      <c r="D118" s="352"/>
      <c r="E118" s="53"/>
    </row>
    <row r="119" ht="15.75" customHeight="1">
      <c r="A119" s="53"/>
      <c r="B119" s="53"/>
      <c r="C119" s="241"/>
      <c r="D119" s="352"/>
      <c r="E119" s="53"/>
    </row>
    <row r="120" ht="15.75" customHeight="1">
      <c r="A120" s="53"/>
      <c r="B120" s="53"/>
      <c r="C120" s="241"/>
      <c r="D120" s="352"/>
      <c r="E120" s="53"/>
    </row>
    <row r="121" ht="15.75" customHeight="1">
      <c r="A121" s="53"/>
      <c r="B121" s="53"/>
      <c r="C121" s="241"/>
      <c r="D121" s="352"/>
      <c r="E121" s="53"/>
    </row>
    <row r="122" ht="15.75" customHeight="1">
      <c r="A122" s="53"/>
      <c r="B122" s="53"/>
      <c r="C122" s="241"/>
      <c r="D122" s="352"/>
      <c r="E122" s="53"/>
    </row>
    <row r="123" ht="15.75" customHeight="1">
      <c r="A123" s="53"/>
      <c r="B123" s="53"/>
      <c r="C123" s="241"/>
      <c r="D123" s="352"/>
      <c r="E123" s="53"/>
    </row>
    <row r="124" ht="15.75" customHeight="1">
      <c r="A124" s="53"/>
      <c r="B124" s="53"/>
      <c r="C124" s="241"/>
      <c r="D124" s="352"/>
      <c r="E124" s="53"/>
    </row>
    <row r="125" ht="15.75" customHeight="1">
      <c r="A125" s="53"/>
      <c r="B125" s="53"/>
      <c r="C125" s="241"/>
      <c r="D125" s="352"/>
      <c r="E125" s="53"/>
    </row>
    <row r="126" ht="15.75" customHeight="1">
      <c r="A126" s="53"/>
      <c r="B126" s="53"/>
      <c r="C126" s="241"/>
      <c r="D126" s="352"/>
      <c r="E126" s="53"/>
    </row>
    <row r="127" ht="15.75" customHeight="1">
      <c r="A127" s="53"/>
      <c r="B127" s="53"/>
      <c r="C127" s="241"/>
      <c r="D127" s="352"/>
      <c r="E127" s="53"/>
    </row>
    <row r="128" ht="15.75" customHeight="1">
      <c r="A128" s="53"/>
      <c r="B128" s="53"/>
      <c r="C128" s="241"/>
      <c r="D128" s="352"/>
      <c r="E128" s="53"/>
    </row>
    <row r="129" ht="15.75" customHeight="1">
      <c r="A129" s="53"/>
      <c r="B129" s="53"/>
      <c r="C129" s="241"/>
      <c r="D129" s="352"/>
      <c r="E129" s="53"/>
    </row>
    <row r="130" ht="15.75" customHeight="1">
      <c r="A130" s="53"/>
      <c r="B130" s="53"/>
      <c r="C130" s="241"/>
      <c r="D130" s="352"/>
      <c r="E130" s="53"/>
    </row>
    <row r="131" ht="15.75" customHeight="1">
      <c r="A131" s="53"/>
      <c r="B131" s="53"/>
      <c r="C131" s="241"/>
      <c r="D131" s="352"/>
      <c r="E131" s="53"/>
    </row>
    <row r="132" ht="15.75" customHeight="1">
      <c r="A132" s="53"/>
      <c r="B132" s="53"/>
      <c r="C132" s="241"/>
      <c r="D132" s="352"/>
      <c r="E132" s="53"/>
    </row>
    <row r="133" ht="15.75" customHeight="1">
      <c r="A133" s="53"/>
      <c r="B133" s="53"/>
      <c r="C133" s="241"/>
      <c r="D133" s="352"/>
      <c r="E133" s="53"/>
    </row>
    <row r="134" ht="15.75" customHeight="1">
      <c r="A134" s="53"/>
      <c r="B134" s="53"/>
      <c r="C134" s="241"/>
      <c r="D134" s="352"/>
      <c r="E134" s="53"/>
    </row>
    <row r="135" ht="15.75" customHeight="1">
      <c r="A135" s="53"/>
      <c r="B135" s="53"/>
      <c r="C135" s="241"/>
      <c r="D135" s="352"/>
      <c r="E135" s="53"/>
    </row>
    <row r="136" ht="15.75" customHeight="1">
      <c r="A136" s="53"/>
      <c r="B136" s="53"/>
      <c r="C136" s="241"/>
      <c r="D136" s="352"/>
      <c r="E136" s="53"/>
    </row>
    <row r="137" ht="15.75" customHeight="1">
      <c r="A137" s="53"/>
      <c r="B137" s="53"/>
      <c r="C137" s="241"/>
      <c r="D137" s="352"/>
      <c r="E137" s="53"/>
    </row>
    <row r="138" ht="15.75" customHeight="1">
      <c r="A138" s="53"/>
      <c r="B138" s="53"/>
      <c r="C138" s="241"/>
      <c r="D138" s="352"/>
      <c r="E138" s="53"/>
    </row>
    <row r="139" ht="15.75" customHeight="1">
      <c r="A139" s="53"/>
      <c r="B139" s="53"/>
      <c r="C139" s="241"/>
      <c r="D139" s="352"/>
      <c r="E139" s="53"/>
    </row>
    <row r="140" ht="15.75" customHeight="1">
      <c r="A140" s="53"/>
      <c r="B140" s="53"/>
      <c r="C140" s="241"/>
      <c r="D140" s="352"/>
      <c r="E140" s="53"/>
    </row>
    <row r="141" ht="15.75" customHeight="1">
      <c r="A141" s="53"/>
      <c r="B141" s="53"/>
      <c r="C141" s="241"/>
      <c r="D141" s="352"/>
      <c r="E141" s="53"/>
    </row>
    <row r="142" ht="15.75" customHeight="1">
      <c r="A142" s="53"/>
      <c r="B142" s="53"/>
      <c r="C142" s="241"/>
      <c r="D142" s="352"/>
      <c r="E142" s="53"/>
    </row>
    <row r="143" ht="15.75" customHeight="1">
      <c r="A143" s="53"/>
      <c r="B143" s="53"/>
      <c r="C143" s="241"/>
      <c r="D143" s="352"/>
      <c r="E143" s="53"/>
    </row>
    <row r="144" ht="15.75" customHeight="1">
      <c r="A144" s="53"/>
      <c r="B144" s="53"/>
      <c r="C144" s="241"/>
      <c r="D144" s="352"/>
      <c r="E144" s="53"/>
    </row>
    <row r="145" ht="15.75" customHeight="1">
      <c r="A145" s="53"/>
      <c r="B145" s="53"/>
      <c r="C145" s="241"/>
      <c r="D145" s="352"/>
      <c r="E145" s="53"/>
    </row>
    <row r="146" ht="15.75" customHeight="1">
      <c r="A146" s="53"/>
      <c r="B146" s="53"/>
      <c r="C146" s="241"/>
      <c r="D146" s="352"/>
      <c r="E146" s="53"/>
    </row>
    <row r="147" ht="15.75" customHeight="1">
      <c r="A147" s="53"/>
      <c r="B147" s="53"/>
      <c r="C147" s="241"/>
      <c r="D147" s="352"/>
      <c r="E147" s="53"/>
    </row>
    <row r="148" ht="15.75" customHeight="1">
      <c r="A148" s="53"/>
      <c r="B148" s="53"/>
      <c r="C148" s="241"/>
      <c r="D148" s="352"/>
      <c r="E148" s="53"/>
    </row>
    <row r="149" ht="15.75" customHeight="1">
      <c r="A149" s="53"/>
      <c r="B149" s="53"/>
      <c r="C149" s="241"/>
      <c r="D149" s="352"/>
      <c r="E149" s="53"/>
    </row>
    <row r="150" ht="15.75" customHeight="1">
      <c r="A150" s="53"/>
      <c r="B150" s="53"/>
      <c r="C150" s="241"/>
      <c r="D150" s="352"/>
      <c r="E150" s="53"/>
    </row>
    <row r="151" ht="15.75" customHeight="1">
      <c r="A151" s="53"/>
      <c r="B151" s="53"/>
      <c r="C151" s="241"/>
      <c r="D151" s="352"/>
      <c r="E151" s="53"/>
    </row>
    <row r="152" ht="15.75" customHeight="1">
      <c r="A152" s="53"/>
      <c r="B152" s="53"/>
      <c r="C152" s="241"/>
      <c r="D152" s="352"/>
      <c r="E152" s="53"/>
    </row>
    <row r="153" ht="15.75" customHeight="1">
      <c r="A153" s="53"/>
      <c r="B153" s="53"/>
      <c r="C153" s="241"/>
      <c r="D153" s="352"/>
      <c r="E153" s="53"/>
    </row>
    <row r="154" ht="15.75" customHeight="1">
      <c r="A154" s="53"/>
      <c r="B154" s="53"/>
      <c r="C154" s="241"/>
      <c r="D154" s="352"/>
      <c r="E154" s="53"/>
    </row>
    <row r="155" ht="15.75" customHeight="1">
      <c r="A155" s="53"/>
      <c r="B155" s="53"/>
      <c r="C155" s="241"/>
      <c r="D155" s="352"/>
      <c r="E155" s="53"/>
    </row>
    <row r="156" ht="15.75" customHeight="1">
      <c r="A156" s="53"/>
      <c r="B156" s="53"/>
      <c r="C156" s="241"/>
      <c r="D156" s="352"/>
      <c r="E156" s="53"/>
    </row>
    <row r="157" ht="15.75" customHeight="1">
      <c r="A157" s="53"/>
      <c r="B157" s="53"/>
      <c r="C157" s="241"/>
      <c r="D157" s="352"/>
      <c r="E157" s="53"/>
    </row>
    <row r="158" ht="15.75" customHeight="1">
      <c r="A158" s="53"/>
      <c r="B158" s="53"/>
      <c r="C158" s="241"/>
      <c r="D158" s="352"/>
      <c r="E158" s="53"/>
    </row>
    <row r="159" ht="15.75" customHeight="1">
      <c r="A159" s="53"/>
      <c r="B159" s="53"/>
      <c r="C159" s="241"/>
      <c r="D159" s="352"/>
      <c r="E159" s="53"/>
    </row>
    <row r="160" ht="15.75" customHeight="1">
      <c r="A160" s="53"/>
      <c r="B160" s="53"/>
      <c r="C160" s="241"/>
      <c r="D160" s="352"/>
      <c r="E160" s="53"/>
    </row>
    <row r="161" ht="15.75" customHeight="1">
      <c r="A161" s="53"/>
      <c r="B161" s="53"/>
      <c r="C161" s="241"/>
      <c r="D161" s="352"/>
      <c r="E161" s="53"/>
    </row>
    <row r="162" ht="15.75" customHeight="1">
      <c r="A162" s="53"/>
      <c r="B162" s="53"/>
      <c r="C162" s="241"/>
      <c r="D162" s="352"/>
      <c r="E162" s="53"/>
    </row>
    <row r="163" ht="15.75" customHeight="1">
      <c r="A163" s="53"/>
      <c r="B163" s="53"/>
      <c r="C163" s="241"/>
      <c r="D163" s="352"/>
      <c r="E163" s="53"/>
    </row>
    <row r="164" ht="15.75" customHeight="1">
      <c r="A164" s="53"/>
      <c r="B164" s="53"/>
      <c r="C164" s="241"/>
      <c r="D164" s="352"/>
      <c r="E164" s="53"/>
    </row>
    <row r="165" ht="15.75" customHeight="1">
      <c r="A165" s="53"/>
      <c r="B165" s="53"/>
      <c r="C165" s="241"/>
      <c r="D165" s="352"/>
      <c r="E165" s="53"/>
    </row>
    <row r="166" ht="15.75" customHeight="1">
      <c r="A166" s="53"/>
      <c r="B166" s="53"/>
      <c r="C166" s="241"/>
      <c r="D166" s="352"/>
      <c r="E166" s="53"/>
    </row>
    <row r="167" ht="15.75" customHeight="1">
      <c r="A167" s="53"/>
      <c r="B167" s="53"/>
      <c r="C167" s="241"/>
      <c r="D167" s="352"/>
      <c r="E167" s="53"/>
    </row>
    <row r="168" ht="15.75" customHeight="1">
      <c r="A168" s="53"/>
      <c r="B168" s="53"/>
      <c r="C168" s="241"/>
      <c r="D168" s="352"/>
      <c r="E168" s="53"/>
    </row>
    <row r="169" ht="15.75" customHeight="1">
      <c r="A169" s="53"/>
      <c r="B169" s="53"/>
      <c r="C169" s="241"/>
      <c r="D169" s="352"/>
      <c r="E169" s="53"/>
    </row>
    <row r="170" ht="15.75" customHeight="1">
      <c r="A170" s="53"/>
      <c r="B170" s="53"/>
      <c r="C170" s="241"/>
      <c r="D170" s="352"/>
      <c r="E170" s="53"/>
    </row>
    <row r="171" ht="15.75" customHeight="1">
      <c r="A171" s="53"/>
      <c r="B171" s="53"/>
      <c r="C171" s="241"/>
      <c r="D171" s="352"/>
      <c r="E171" s="53"/>
    </row>
    <row r="172" ht="15.75" customHeight="1">
      <c r="A172" s="53"/>
      <c r="B172" s="53"/>
      <c r="C172" s="241"/>
      <c r="D172" s="352"/>
      <c r="E172" s="53"/>
    </row>
    <row r="173" ht="15.75" customHeight="1">
      <c r="A173" s="53"/>
      <c r="B173" s="53"/>
      <c r="C173" s="241"/>
      <c r="D173" s="352"/>
      <c r="E173" s="53"/>
    </row>
    <row r="174" ht="15.75" customHeight="1">
      <c r="A174" s="53"/>
      <c r="B174" s="53"/>
      <c r="C174" s="241"/>
      <c r="D174" s="352"/>
      <c r="E174" s="53"/>
    </row>
    <row r="175" ht="15.75" customHeight="1">
      <c r="A175" s="53"/>
      <c r="B175" s="53"/>
      <c r="C175" s="241"/>
      <c r="D175" s="352"/>
      <c r="E175" s="53"/>
    </row>
    <row r="176" ht="15.75" customHeight="1">
      <c r="A176" s="53"/>
      <c r="B176" s="53"/>
      <c r="C176" s="241"/>
      <c r="D176" s="352"/>
      <c r="E176" s="53"/>
    </row>
    <row r="177" ht="15.75" customHeight="1">
      <c r="A177" s="53"/>
      <c r="B177" s="53"/>
      <c r="C177" s="241"/>
      <c r="D177" s="352"/>
      <c r="E177" s="53"/>
    </row>
    <row r="178" ht="15.75" customHeight="1">
      <c r="A178" s="53"/>
      <c r="B178" s="53"/>
      <c r="C178" s="241"/>
      <c r="D178" s="352"/>
      <c r="E178" s="53"/>
    </row>
    <row r="179" ht="15.75" customHeight="1">
      <c r="A179" s="53"/>
      <c r="B179" s="53"/>
      <c r="C179" s="241"/>
      <c r="D179" s="352"/>
      <c r="E179" s="53"/>
    </row>
    <row r="180" ht="15.75" customHeight="1">
      <c r="A180" s="53"/>
      <c r="B180" s="53"/>
      <c r="C180" s="241"/>
      <c r="D180" s="352"/>
      <c r="E180" s="53"/>
    </row>
    <row r="181" ht="15.75" customHeight="1">
      <c r="A181" s="53"/>
      <c r="B181" s="53"/>
      <c r="C181" s="241"/>
      <c r="D181" s="352"/>
      <c r="E181" s="53"/>
    </row>
    <row r="182" ht="15.75" customHeight="1">
      <c r="A182" s="53"/>
      <c r="B182" s="53"/>
      <c r="C182" s="241"/>
      <c r="D182" s="352"/>
      <c r="E182" s="53"/>
    </row>
    <row r="183" ht="15.75" customHeight="1">
      <c r="A183" s="53"/>
      <c r="B183" s="53"/>
      <c r="C183" s="241"/>
      <c r="D183" s="352"/>
      <c r="E183" s="53"/>
    </row>
    <row r="184" ht="15.75" customHeight="1">
      <c r="A184" s="53"/>
      <c r="B184" s="53"/>
      <c r="C184" s="241"/>
      <c r="D184" s="352"/>
      <c r="E184" s="53"/>
    </row>
    <row r="185" ht="15.75" customHeight="1">
      <c r="A185" s="53"/>
      <c r="B185" s="53"/>
      <c r="C185" s="241"/>
      <c r="D185" s="352"/>
      <c r="E185" s="53"/>
    </row>
    <row r="186" ht="15.75" customHeight="1">
      <c r="A186" s="53"/>
      <c r="B186" s="53"/>
      <c r="C186" s="241"/>
      <c r="D186" s="352"/>
      <c r="E186" s="53"/>
    </row>
    <row r="187" ht="15.75" customHeight="1">
      <c r="A187" s="53"/>
      <c r="B187" s="53"/>
      <c r="C187" s="241"/>
      <c r="D187" s="352"/>
      <c r="E187" s="53"/>
    </row>
    <row r="188" ht="15.75" customHeight="1">
      <c r="A188" s="53"/>
      <c r="B188" s="53"/>
      <c r="C188" s="241"/>
      <c r="D188" s="352"/>
      <c r="E188" s="53"/>
    </row>
    <row r="189" ht="15.75" customHeight="1">
      <c r="A189" s="53"/>
      <c r="B189" s="53"/>
      <c r="C189" s="241"/>
      <c r="D189" s="352"/>
      <c r="E189" s="53"/>
    </row>
    <row r="190" ht="15.75" customHeight="1">
      <c r="A190" s="53"/>
      <c r="B190" s="53"/>
      <c r="C190" s="241"/>
      <c r="D190" s="352"/>
      <c r="E190" s="53"/>
    </row>
    <row r="191" ht="15.75" customHeight="1">
      <c r="A191" s="53"/>
      <c r="B191" s="53"/>
      <c r="C191" s="241"/>
      <c r="D191" s="352"/>
      <c r="E191" s="53"/>
    </row>
    <row r="192" ht="15.75" customHeight="1">
      <c r="A192" s="53"/>
      <c r="B192" s="53"/>
      <c r="C192" s="241"/>
      <c r="D192" s="352"/>
      <c r="E192" s="53"/>
    </row>
    <row r="193" ht="15.75" customHeight="1">
      <c r="A193" s="53"/>
      <c r="B193" s="53"/>
      <c r="C193" s="241"/>
      <c r="D193" s="352"/>
      <c r="E193" s="53"/>
    </row>
    <row r="194" ht="15.75" customHeight="1">
      <c r="A194" s="53"/>
      <c r="B194" s="53"/>
      <c r="C194" s="241"/>
      <c r="D194" s="352"/>
      <c r="E194" s="53"/>
    </row>
    <row r="195" ht="15.75" customHeight="1">
      <c r="A195" s="53"/>
      <c r="B195" s="53"/>
      <c r="C195" s="241"/>
      <c r="D195" s="352"/>
      <c r="E195" s="53"/>
    </row>
    <row r="196" ht="15.75" customHeight="1">
      <c r="A196" s="53"/>
      <c r="B196" s="53"/>
      <c r="C196" s="241"/>
      <c r="D196" s="352"/>
      <c r="E196" s="53"/>
    </row>
    <row r="197" ht="15.75" customHeight="1">
      <c r="A197" s="53"/>
      <c r="B197" s="53"/>
      <c r="C197" s="241"/>
      <c r="D197" s="352"/>
      <c r="E197" s="53"/>
    </row>
    <row r="198" ht="15.75" customHeight="1">
      <c r="A198" s="53"/>
      <c r="B198" s="53"/>
      <c r="C198" s="241"/>
      <c r="D198" s="352"/>
      <c r="E198" s="53"/>
    </row>
    <row r="199" ht="15.75" customHeight="1">
      <c r="A199" s="53"/>
      <c r="B199" s="53"/>
      <c r="C199" s="241"/>
      <c r="D199" s="352"/>
      <c r="E199" s="53"/>
    </row>
    <row r="200" ht="15.75" customHeight="1">
      <c r="A200" s="53"/>
      <c r="B200" s="53"/>
      <c r="C200" s="241"/>
      <c r="D200" s="352"/>
      <c r="E200" s="53"/>
    </row>
    <row r="201" ht="15.75" customHeight="1">
      <c r="A201" s="53"/>
      <c r="B201" s="53"/>
      <c r="C201" s="241"/>
      <c r="D201" s="352"/>
      <c r="E201" s="53"/>
    </row>
    <row r="202" ht="15.75" customHeight="1">
      <c r="A202" s="53"/>
      <c r="B202" s="53"/>
      <c r="C202" s="241"/>
      <c r="D202" s="352"/>
      <c r="E202" s="53"/>
    </row>
    <row r="203" ht="15.75" customHeight="1">
      <c r="A203" s="53"/>
      <c r="B203" s="53"/>
      <c r="C203" s="241"/>
      <c r="D203" s="352"/>
      <c r="E203" s="53"/>
    </row>
    <row r="204" ht="15.75" customHeight="1">
      <c r="A204" s="53"/>
      <c r="B204" s="53"/>
      <c r="C204" s="241"/>
      <c r="D204" s="352"/>
      <c r="E204" s="53"/>
    </row>
    <row r="205" ht="15.75" customHeight="1">
      <c r="A205" s="53"/>
      <c r="B205" s="53"/>
      <c r="C205" s="241"/>
      <c r="D205" s="352"/>
      <c r="E205" s="53"/>
    </row>
    <row r="206" ht="15.75" customHeight="1">
      <c r="A206" s="53"/>
      <c r="B206" s="53"/>
      <c r="C206" s="241"/>
      <c r="D206" s="352"/>
      <c r="E206" s="53"/>
    </row>
    <row r="207" ht="15.75" customHeight="1">
      <c r="A207" s="53"/>
      <c r="B207" s="53"/>
      <c r="C207" s="241"/>
      <c r="D207" s="352"/>
      <c r="E207" s="53"/>
    </row>
    <row r="208" ht="15.75" customHeight="1">
      <c r="A208" s="53"/>
      <c r="B208" s="53"/>
      <c r="C208" s="241"/>
      <c r="D208" s="352"/>
      <c r="E208" s="53"/>
    </row>
    <row r="209" ht="15.75" customHeight="1">
      <c r="A209" s="53"/>
      <c r="B209" s="53"/>
      <c r="C209" s="241"/>
      <c r="D209" s="352"/>
      <c r="E209" s="53"/>
    </row>
    <row r="210" ht="15.75" customHeight="1">
      <c r="A210" s="53"/>
      <c r="B210" s="53"/>
      <c r="C210" s="241"/>
      <c r="D210" s="352"/>
      <c r="E210" s="53"/>
    </row>
    <row r="211" ht="15.75" customHeight="1">
      <c r="A211" s="53"/>
      <c r="B211" s="53"/>
      <c r="C211" s="241"/>
      <c r="D211" s="352"/>
      <c r="E211" s="53"/>
    </row>
    <row r="212" ht="15.75" customHeight="1">
      <c r="A212" s="53"/>
      <c r="B212" s="53"/>
      <c r="C212" s="241"/>
      <c r="D212" s="352"/>
      <c r="E212" s="53"/>
    </row>
    <row r="213" ht="15.75" customHeight="1">
      <c r="A213" s="53"/>
      <c r="B213" s="53"/>
      <c r="C213" s="241"/>
      <c r="D213" s="352"/>
      <c r="E213" s="53"/>
    </row>
    <row r="214" ht="15.75" customHeight="1">
      <c r="A214" s="53"/>
      <c r="B214" s="53"/>
      <c r="C214" s="241"/>
      <c r="D214" s="352"/>
      <c r="E214" s="53"/>
    </row>
    <row r="215" ht="15.75" customHeight="1">
      <c r="A215" s="53"/>
      <c r="B215" s="53"/>
      <c r="C215" s="241"/>
      <c r="D215" s="352"/>
      <c r="E215" s="53"/>
    </row>
    <row r="216" ht="15.75" customHeight="1">
      <c r="A216" s="53"/>
      <c r="B216" s="53"/>
      <c r="C216" s="241"/>
      <c r="D216" s="352"/>
      <c r="E216" s="53"/>
    </row>
    <row r="217" ht="15.75" customHeight="1">
      <c r="A217" s="53"/>
      <c r="B217" s="53"/>
      <c r="C217" s="241"/>
      <c r="D217" s="352"/>
      <c r="E217" s="53"/>
    </row>
    <row r="218" ht="15.75" customHeight="1">
      <c r="A218" s="53"/>
      <c r="B218" s="53"/>
      <c r="C218" s="241"/>
      <c r="D218" s="352"/>
      <c r="E218" s="53"/>
    </row>
    <row r="219" ht="15.75" customHeight="1">
      <c r="A219" s="53"/>
      <c r="B219" s="53"/>
      <c r="C219" s="241"/>
      <c r="D219" s="352"/>
      <c r="E219" s="53"/>
    </row>
    <row r="220" ht="15.75" customHeight="1">
      <c r="A220" s="53"/>
      <c r="B220" s="53"/>
      <c r="C220" s="241"/>
      <c r="D220" s="352"/>
      <c r="E220" s="5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2" width="11.38"/>
    <col customWidth="1" min="3" max="3" width="88.38"/>
    <col customWidth="1" min="4" max="4" width="7.63"/>
    <col customWidth="1" min="5" max="5" width="87.88"/>
    <col customWidth="1" min="6" max="6" width="12.63"/>
  </cols>
  <sheetData>
    <row r="1" ht="15.75" customHeight="1">
      <c r="A1" s="353" t="s">
        <v>2351</v>
      </c>
      <c r="B1" s="353" t="s">
        <v>2352</v>
      </c>
      <c r="C1" s="354" t="s">
        <v>2353</v>
      </c>
      <c r="D1" s="355" t="s">
        <v>2354</v>
      </c>
      <c r="E1" s="356" t="s">
        <v>2355</v>
      </c>
      <c r="F1" s="356"/>
      <c r="G1" s="356"/>
      <c r="H1" s="356"/>
      <c r="I1" s="356"/>
      <c r="J1" s="356"/>
      <c r="K1" s="356"/>
      <c r="L1" s="356"/>
      <c r="M1" s="356"/>
      <c r="N1" s="356"/>
      <c r="O1" s="356"/>
      <c r="P1" s="356"/>
      <c r="Q1" s="356"/>
      <c r="R1" s="356"/>
      <c r="S1" s="356"/>
      <c r="T1" s="356"/>
      <c r="U1" s="356"/>
      <c r="V1" s="356"/>
      <c r="W1" s="356"/>
      <c r="X1" s="356"/>
      <c r="Y1" s="356"/>
      <c r="Z1" s="356"/>
    </row>
    <row r="2" ht="18.75" customHeight="1">
      <c r="A2" s="357" t="s">
        <v>2356</v>
      </c>
      <c r="B2" s="357" t="s">
        <v>2357</v>
      </c>
      <c r="C2" s="358" t="s">
        <v>2358</v>
      </c>
      <c r="D2" s="14"/>
    </row>
    <row r="3" ht="16.5" customHeight="1">
      <c r="A3" s="357"/>
      <c r="B3" s="357"/>
      <c r="C3" s="358" t="s">
        <v>2359</v>
      </c>
      <c r="D3" s="14"/>
    </row>
    <row r="4" ht="16.5" customHeight="1">
      <c r="A4" s="357"/>
      <c r="B4" s="357"/>
      <c r="C4" s="358" t="s">
        <v>2360</v>
      </c>
      <c r="D4" s="14"/>
    </row>
    <row r="5" ht="15.75" customHeight="1">
      <c r="A5" s="357" t="s">
        <v>2361</v>
      </c>
      <c r="B5" s="357"/>
      <c r="C5" s="358" t="s">
        <v>2362</v>
      </c>
      <c r="D5" s="14"/>
    </row>
    <row r="6" ht="15.75" customHeight="1">
      <c r="A6" s="359" t="s">
        <v>2363</v>
      </c>
      <c r="B6" s="357"/>
      <c r="C6" s="358" t="s">
        <v>2364</v>
      </c>
      <c r="D6" s="14"/>
      <c r="E6" s="14" t="s">
        <v>2365</v>
      </c>
    </row>
    <row r="7" ht="15.75" customHeight="1">
      <c r="A7" s="357" t="s">
        <v>2366</v>
      </c>
      <c r="B7" s="357"/>
      <c r="C7" s="358" t="s">
        <v>2367</v>
      </c>
      <c r="D7" s="14" t="s">
        <v>2368</v>
      </c>
      <c r="E7" s="14" t="s">
        <v>2369</v>
      </c>
    </row>
    <row r="8" ht="15.75" customHeight="1">
      <c r="A8" s="357" t="s">
        <v>2366</v>
      </c>
      <c r="B8" s="357"/>
      <c r="C8" s="358" t="s">
        <v>2370</v>
      </c>
      <c r="D8" s="14" t="s">
        <v>2368</v>
      </c>
    </row>
    <row r="9" ht="15.75" customHeight="1">
      <c r="A9" s="357" t="s">
        <v>2366</v>
      </c>
      <c r="B9" s="357"/>
      <c r="C9" s="358" t="s">
        <v>2371</v>
      </c>
      <c r="D9" s="358" t="s">
        <v>2368</v>
      </c>
    </row>
    <row r="10" ht="15.75" customHeight="1">
      <c r="A10" s="357" t="s">
        <v>1559</v>
      </c>
      <c r="B10" s="357"/>
      <c r="C10" s="358" t="s">
        <v>2372</v>
      </c>
      <c r="D10" s="358"/>
    </row>
    <row r="11" ht="15.75" customHeight="1">
      <c r="A11" s="357" t="s">
        <v>2373</v>
      </c>
      <c r="B11" s="357"/>
      <c r="C11" s="358" t="s">
        <v>2374</v>
      </c>
      <c r="D11" s="358"/>
    </row>
    <row r="12" ht="18.0" customHeight="1">
      <c r="A12" s="357" t="s">
        <v>2375</v>
      </c>
      <c r="B12" s="357"/>
      <c r="C12" s="358" t="s">
        <v>2376</v>
      </c>
    </row>
    <row r="13" ht="15.75" customHeight="1">
      <c r="A13" s="357" t="s">
        <v>168</v>
      </c>
      <c r="B13" s="357"/>
      <c r="C13" s="358" t="s">
        <v>2377</v>
      </c>
    </row>
    <row r="14" ht="15.75" customHeight="1">
      <c r="A14" s="357"/>
      <c r="B14" s="357"/>
      <c r="C14" s="358" t="s">
        <v>2378</v>
      </c>
    </row>
    <row r="15" ht="15.75" customHeight="1">
      <c r="A15" s="357" t="s">
        <v>2379</v>
      </c>
      <c r="B15" s="357"/>
      <c r="C15" s="358" t="s">
        <v>2380</v>
      </c>
    </row>
    <row r="16" ht="15.75" customHeight="1">
      <c r="A16" s="357" t="s">
        <v>2379</v>
      </c>
      <c r="B16" s="357"/>
      <c r="C16" s="358" t="s">
        <v>2381</v>
      </c>
    </row>
    <row r="17" ht="15.75" customHeight="1">
      <c r="A17" s="357" t="s">
        <v>2382</v>
      </c>
      <c r="B17" s="357"/>
      <c r="C17" s="358" t="s">
        <v>2383</v>
      </c>
    </row>
    <row r="18" ht="15.75" customHeight="1">
      <c r="A18" s="357" t="s">
        <v>1559</v>
      </c>
      <c r="B18" s="357"/>
      <c r="C18" s="358" t="s">
        <v>2384</v>
      </c>
    </row>
    <row r="19" ht="15.75" customHeight="1">
      <c r="A19" s="357" t="s">
        <v>2379</v>
      </c>
      <c r="B19" s="357"/>
      <c r="C19" s="358" t="s">
        <v>2385</v>
      </c>
    </row>
    <row r="20" ht="15.75" customHeight="1">
      <c r="A20" s="357" t="s">
        <v>1671</v>
      </c>
      <c r="B20" s="357"/>
      <c r="C20" s="358" t="s">
        <v>2386</v>
      </c>
    </row>
    <row r="21" ht="15.75" customHeight="1">
      <c r="A21" s="357"/>
      <c r="B21" s="357"/>
      <c r="C21" s="358" t="s">
        <v>2387</v>
      </c>
    </row>
    <row r="22" ht="15.75" customHeight="1">
      <c r="A22" s="357"/>
      <c r="B22" s="357"/>
      <c r="C22" s="358" t="s">
        <v>2388</v>
      </c>
    </row>
    <row r="23" ht="15.75" customHeight="1">
      <c r="A23" s="357" t="s">
        <v>2389</v>
      </c>
      <c r="B23" s="357"/>
      <c r="C23" s="358" t="s">
        <v>2390</v>
      </c>
    </row>
    <row r="24" ht="15.75" customHeight="1">
      <c r="A24" s="357" t="s">
        <v>25</v>
      </c>
      <c r="B24" s="357"/>
      <c r="C24" s="358" t="s">
        <v>2391</v>
      </c>
    </row>
    <row r="25" ht="15.75" customHeight="1">
      <c r="A25" s="357" t="s">
        <v>25</v>
      </c>
      <c r="B25" s="357"/>
      <c r="C25" s="358" t="s">
        <v>2392</v>
      </c>
    </row>
    <row r="26" ht="15.75" customHeight="1">
      <c r="A26" s="357" t="s">
        <v>25</v>
      </c>
      <c r="B26" s="357"/>
      <c r="C26" s="358" t="s">
        <v>2393</v>
      </c>
    </row>
    <row r="27" ht="15.75" customHeight="1">
      <c r="A27" s="357" t="s">
        <v>25</v>
      </c>
      <c r="B27" s="357"/>
      <c r="C27" s="358" t="s">
        <v>2394</v>
      </c>
    </row>
    <row r="28" ht="15.75" customHeight="1">
      <c r="A28" s="357" t="s">
        <v>2395</v>
      </c>
      <c r="B28" s="357"/>
      <c r="C28" s="358" t="s">
        <v>2396</v>
      </c>
    </row>
    <row r="29" ht="15.75" customHeight="1">
      <c r="A29" s="357" t="s">
        <v>2397</v>
      </c>
      <c r="B29" s="357"/>
      <c r="C29" s="358" t="s">
        <v>2398</v>
      </c>
    </row>
    <row r="30" ht="15.75" customHeight="1">
      <c r="A30" s="357" t="s">
        <v>2397</v>
      </c>
      <c r="B30" s="357"/>
      <c r="C30" s="358" t="s">
        <v>2399</v>
      </c>
    </row>
    <row r="31" ht="15.75" customHeight="1">
      <c r="A31" s="357" t="s">
        <v>2400</v>
      </c>
      <c r="B31" s="357"/>
      <c r="C31" s="358" t="s">
        <v>2401</v>
      </c>
    </row>
    <row r="32" ht="15.75" customHeight="1">
      <c r="A32" s="357" t="s">
        <v>2402</v>
      </c>
      <c r="B32" s="357"/>
      <c r="C32" s="358" t="s">
        <v>2403</v>
      </c>
    </row>
    <row r="33" ht="15.75" customHeight="1">
      <c r="A33" s="357"/>
      <c r="B33" s="357"/>
      <c r="C33" s="358" t="s">
        <v>2404</v>
      </c>
    </row>
    <row r="34" ht="15.75" customHeight="1">
      <c r="A34" s="357"/>
      <c r="B34" s="357"/>
      <c r="C34" s="358" t="s">
        <v>2405</v>
      </c>
    </row>
    <row r="35" ht="15.75" customHeight="1">
      <c r="A35" s="357" t="s">
        <v>1671</v>
      </c>
      <c r="B35" s="357"/>
      <c r="C35" s="358" t="s">
        <v>2406</v>
      </c>
    </row>
    <row r="36" ht="15.75" customHeight="1">
      <c r="A36" s="357" t="s">
        <v>2407</v>
      </c>
      <c r="B36" s="357"/>
      <c r="C36" s="358" t="s">
        <v>2408</v>
      </c>
    </row>
    <row r="37" ht="15.75" customHeight="1">
      <c r="A37" s="357" t="s">
        <v>2409</v>
      </c>
      <c r="B37" s="357"/>
      <c r="C37" s="358" t="s">
        <v>2410</v>
      </c>
    </row>
    <row r="38" ht="15.75" customHeight="1">
      <c r="A38" s="357"/>
      <c r="B38" s="357"/>
      <c r="C38" s="358" t="s">
        <v>2411</v>
      </c>
    </row>
    <row r="39" ht="15.75" customHeight="1">
      <c r="A39" s="357" t="s">
        <v>2412</v>
      </c>
      <c r="B39" s="357"/>
      <c r="C39" s="358" t="s">
        <v>2413</v>
      </c>
    </row>
    <row r="40" ht="15.75" customHeight="1">
      <c r="A40" s="357"/>
      <c r="B40" s="357"/>
      <c r="C40" s="358" t="s">
        <v>2414</v>
      </c>
    </row>
    <row r="41" ht="15.75" customHeight="1">
      <c r="A41" s="357"/>
      <c r="B41" s="357"/>
      <c r="C41" s="358" t="s">
        <v>2415</v>
      </c>
      <c r="E41" s="14" t="s">
        <v>2416</v>
      </c>
    </row>
    <row r="42" ht="15.75" customHeight="1">
      <c r="A42" s="357"/>
      <c r="B42" s="357"/>
      <c r="C42" s="358" t="s">
        <v>2417</v>
      </c>
    </row>
    <row r="43" ht="15.75" customHeight="1">
      <c r="A43" s="357"/>
      <c r="B43" s="357"/>
      <c r="C43" s="358" t="s">
        <v>2418</v>
      </c>
    </row>
    <row r="44" ht="15.75" customHeight="1">
      <c r="A44" s="357"/>
      <c r="B44" s="357"/>
      <c r="C44" s="358" t="s">
        <v>2419</v>
      </c>
    </row>
    <row r="45" ht="15.75" customHeight="1">
      <c r="A45" s="357"/>
      <c r="B45" s="357"/>
      <c r="C45" s="358" t="s">
        <v>2420</v>
      </c>
      <c r="E45" s="14" t="s">
        <v>2421</v>
      </c>
    </row>
    <row r="46" ht="15.75" customHeight="1">
      <c r="A46" s="357"/>
      <c r="B46" s="357"/>
      <c r="C46" s="358" t="s">
        <v>2422</v>
      </c>
      <c r="E46" s="14" t="s">
        <v>2423</v>
      </c>
    </row>
    <row r="47" ht="15.75" customHeight="1">
      <c r="A47" s="357"/>
      <c r="B47" s="357"/>
      <c r="C47" s="360" t="s">
        <v>2424</v>
      </c>
      <c r="E47" s="18" t="s">
        <v>2425</v>
      </c>
    </row>
    <row r="48" ht="15.75" customHeight="1">
      <c r="A48" s="357" t="s">
        <v>2426</v>
      </c>
      <c r="B48" s="357"/>
      <c r="C48" s="358" t="s">
        <v>2427</v>
      </c>
    </row>
    <row r="49" ht="15.75" customHeight="1">
      <c r="A49" s="357" t="s">
        <v>2428</v>
      </c>
      <c r="B49" s="357"/>
      <c r="C49" s="358" t="s">
        <v>2429</v>
      </c>
    </row>
    <row r="50" ht="15.75" customHeight="1">
      <c r="A50" s="357" t="s">
        <v>2428</v>
      </c>
      <c r="B50" s="357"/>
      <c r="C50" s="358" t="s">
        <v>2430</v>
      </c>
    </row>
    <row r="51" ht="15.75" customHeight="1">
      <c r="A51" s="357" t="s">
        <v>2428</v>
      </c>
      <c r="B51" s="357"/>
      <c r="C51" s="358" t="s">
        <v>2431</v>
      </c>
    </row>
    <row r="52" ht="15.75" customHeight="1">
      <c r="A52" s="357" t="s">
        <v>2428</v>
      </c>
      <c r="B52" s="357"/>
      <c r="C52" s="18" t="s">
        <v>2432</v>
      </c>
      <c r="D52" s="14" t="s">
        <v>2368</v>
      </c>
      <c r="E52" s="14" t="s">
        <v>2433</v>
      </c>
    </row>
    <row r="53" ht="15.75" customHeight="1">
      <c r="A53" s="361" t="s">
        <v>2434</v>
      </c>
      <c r="B53" s="361"/>
      <c r="C53" s="362" t="s">
        <v>2435</v>
      </c>
      <c r="E53" s="14" t="s">
        <v>2436</v>
      </c>
    </row>
    <row r="54" ht="15.75" customHeight="1">
      <c r="A54" s="357" t="s">
        <v>1817</v>
      </c>
      <c r="B54" s="357"/>
      <c r="C54" s="18" t="s">
        <v>2437</v>
      </c>
    </row>
    <row r="55" ht="15.75" customHeight="1">
      <c r="A55" s="357" t="s">
        <v>2395</v>
      </c>
      <c r="B55" s="357"/>
      <c r="C55" s="358" t="s">
        <v>2438</v>
      </c>
    </row>
    <row r="56" ht="15.75" customHeight="1">
      <c r="A56" s="357" t="s">
        <v>2439</v>
      </c>
      <c r="B56" s="357"/>
      <c r="C56" s="358" t="s">
        <v>2440</v>
      </c>
    </row>
    <row r="57" ht="15.75" customHeight="1">
      <c r="A57" s="357"/>
      <c r="B57" s="357"/>
      <c r="C57" s="358" t="s">
        <v>2441</v>
      </c>
    </row>
    <row r="58" ht="15.75" customHeight="1">
      <c r="A58" s="357" t="s">
        <v>2442</v>
      </c>
      <c r="B58" s="357"/>
      <c r="C58" s="358" t="s">
        <v>2443</v>
      </c>
    </row>
    <row r="59" ht="15.75" customHeight="1">
      <c r="A59" s="357" t="s">
        <v>2442</v>
      </c>
      <c r="B59" s="357"/>
      <c r="C59" s="358" t="s">
        <v>2444</v>
      </c>
    </row>
    <row r="60" ht="15.75" customHeight="1">
      <c r="A60" s="357" t="s">
        <v>2442</v>
      </c>
      <c r="B60" s="357"/>
      <c r="C60" s="358" t="s">
        <v>2445</v>
      </c>
    </row>
    <row r="61" ht="15.75" customHeight="1">
      <c r="A61" s="357" t="s">
        <v>2442</v>
      </c>
      <c r="B61" s="357"/>
      <c r="C61" s="358" t="s">
        <v>2446</v>
      </c>
    </row>
    <row r="62" ht="15.75" customHeight="1">
      <c r="A62" s="357" t="s">
        <v>2442</v>
      </c>
      <c r="B62" s="357"/>
      <c r="C62" s="358" t="s">
        <v>2447</v>
      </c>
    </row>
    <row r="63" ht="15.75" customHeight="1">
      <c r="A63" s="357" t="s">
        <v>2442</v>
      </c>
      <c r="B63" s="357"/>
      <c r="C63" s="358" t="s">
        <v>2448</v>
      </c>
    </row>
    <row r="64" ht="15.75" customHeight="1">
      <c r="A64" s="357" t="s">
        <v>25</v>
      </c>
      <c r="B64" s="357"/>
      <c r="C64" s="358" t="s">
        <v>2449</v>
      </c>
    </row>
    <row r="65" ht="15.75" customHeight="1">
      <c r="A65" s="357" t="s">
        <v>2379</v>
      </c>
      <c r="B65" s="357"/>
      <c r="C65" s="358" t="s">
        <v>2450</v>
      </c>
    </row>
    <row r="66" ht="15.75" customHeight="1">
      <c r="A66" s="357" t="s">
        <v>25</v>
      </c>
      <c r="B66" s="357"/>
      <c r="C66" s="363" t="s">
        <v>2451</v>
      </c>
      <c r="E66" s="47"/>
    </row>
    <row r="67" ht="15.75" customHeight="1">
      <c r="A67" s="357" t="s">
        <v>25</v>
      </c>
      <c r="B67" s="357"/>
      <c r="C67" s="364" t="s">
        <v>2452</v>
      </c>
      <c r="E67" s="47" t="s">
        <v>2453</v>
      </c>
    </row>
    <row r="68" ht="15.75" customHeight="1">
      <c r="A68" s="357" t="s">
        <v>25</v>
      </c>
      <c r="B68" s="357"/>
      <c r="C68" s="364" t="s">
        <v>2454</v>
      </c>
      <c r="E68" s="47" t="s">
        <v>2455</v>
      </c>
    </row>
    <row r="69" ht="15.75" customHeight="1">
      <c r="A69" s="357" t="s">
        <v>25</v>
      </c>
      <c r="B69" s="357"/>
      <c r="C69" s="364" t="s">
        <v>2456</v>
      </c>
      <c r="E69" s="47" t="s">
        <v>2457</v>
      </c>
    </row>
    <row r="70" ht="15.75" customHeight="1">
      <c r="A70" s="357" t="s">
        <v>25</v>
      </c>
      <c r="B70" s="357"/>
      <c r="C70" s="363" t="s">
        <v>2458</v>
      </c>
      <c r="E70" s="47"/>
    </row>
    <row r="71" ht="15.75" customHeight="1">
      <c r="A71" s="357" t="s">
        <v>25</v>
      </c>
      <c r="B71" s="357"/>
      <c r="C71" s="364" t="s">
        <v>2459</v>
      </c>
      <c r="E71" s="47" t="s">
        <v>2455</v>
      </c>
    </row>
    <row r="72" ht="15.75" customHeight="1">
      <c r="A72" s="357" t="s">
        <v>25</v>
      </c>
      <c r="B72" s="357"/>
      <c r="C72" s="363" t="s">
        <v>2460</v>
      </c>
      <c r="E72" s="47"/>
    </row>
    <row r="73" ht="15.75" customHeight="1">
      <c r="A73" s="357" t="s">
        <v>25</v>
      </c>
      <c r="B73" s="357"/>
      <c r="C73" s="364" t="s">
        <v>2461</v>
      </c>
      <c r="E73" s="47"/>
    </row>
    <row r="74" ht="15.75" customHeight="1">
      <c r="A74" s="357" t="s">
        <v>25</v>
      </c>
      <c r="B74" s="357"/>
      <c r="C74" s="364" t="s">
        <v>2462</v>
      </c>
      <c r="E74" s="47" t="s">
        <v>2455</v>
      </c>
    </row>
    <row r="75" ht="15.75" customHeight="1">
      <c r="A75" s="357" t="s">
        <v>25</v>
      </c>
      <c r="B75" s="357"/>
      <c r="C75" s="364" t="s">
        <v>2463</v>
      </c>
      <c r="E75" s="47" t="s">
        <v>2464</v>
      </c>
    </row>
    <row r="76" ht="15.75" customHeight="1">
      <c r="A76" s="357" t="s">
        <v>25</v>
      </c>
      <c r="B76" s="357"/>
      <c r="C76" s="364" t="s">
        <v>2465</v>
      </c>
      <c r="E76" s="47" t="s">
        <v>2466</v>
      </c>
    </row>
    <row r="77" ht="15.75" customHeight="1">
      <c r="A77" s="357" t="s">
        <v>1817</v>
      </c>
      <c r="B77" s="357"/>
      <c r="C77" s="358" t="s">
        <v>2467</v>
      </c>
    </row>
    <row r="78" ht="15.75" customHeight="1">
      <c r="A78" s="357" t="s">
        <v>247</v>
      </c>
      <c r="B78" s="357"/>
      <c r="C78" s="358" t="s">
        <v>2468</v>
      </c>
    </row>
    <row r="79" ht="15.75" customHeight="1">
      <c r="A79" s="357" t="s">
        <v>2469</v>
      </c>
      <c r="B79" s="357"/>
      <c r="C79" s="358" t="s">
        <v>2470</v>
      </c>
    </row>
    <row r="80" ht="15.75" customHeight="1">
      <c r="A80" s="357" t="s">
        <v>2397</v>
      </c>
      <c r="B80" s="357"/>
      <c r="C80" s="358" t="s">
        <v>2471</v>
      </c>
    </row>
    <row r="81" ht="15.75" customHeight="1">
      <c r="A81" s="357" t="s">
        <v>1671</v>
      </c>
      <c r="B81" s="357"/>
      <c r="C81" s="358" t="s">
        <v>2472</v>
      </c>
    </row>
    <row r="82" ht="15.75" customHeight="1">
      <c r="A82" s="357" t="s">
        <v>1671</v>
      </c>
      <c r="B82" s="357"/>
      <c r="C82" s="358" t="s">
        <v>2473</v>
      </c>
    </row>
    <row r="83" ht="15.75" customHeight="1">
      <c r="A83" s="357" t="s">
        <v>1671</v>
      </c>
      <c r="B83" s="357"/>
      <c r="C83" s="358" t="s">
        <v>2474</v>
      </c>
    </row>
    <row r="84" ht="15.75" customHeight="1">
      <c r="A84" s="357" t="s">
        <v>1671</v>
      </c>
      <c r="B84" s="357"/>
      <c r="C84" s="358" t="s">
        <v>2475</v>
      </c>
    </row>
    <row r="85" ht="15.75" customHeight="1">
      <c r="A85" s="357" t="s">
        <v>2476</v>
      </c>
      <c r="B85" s="357"/>
      <c r="C85" s="358" t="s">
        <v>2477</v>
      </c>
    </row>
    <row r="86" ht="15.75" customHeight="1">
      <c r="A86" s="357" t="s">
        <v>39</v>
      </c>
      <c r="B86" s="357"/>
      <c r="C86" s="14" t="s">
        <v>2478</v>
      </c>
    </row>
    <row r="87" ht="15.75" customHeight="1">
      <c r="A87" s="357" t="s">
        <v>1817</v>
      </c>
      <c r="B87" s="357"/>
      <c r="C87" s="358" t="s">
        <v>2479</v>
      </c>
    </row>
    <row r="88" ht="15.75" customHeight="1">
      <c r="A88" s="357" t="s">
        <v>1817</v>
      </c>
      <c r="B88" s="357"/>
      <c r="C88" s="358" t="s">
        <v>2480</v>
      </c>
    </row>
    <row r="89" ht="15.75" customHeight="1">
      <c r="A89" s="357" t="s">
        <v>2389</v>
      </c>
      <c r="B89" s="357" t="s">
        <v>2481</v>
      </c>
      <c r="C89" s="358" t="s">
        <v>2482</v>
      </c>
    </row>
    <row r="90" ht="15.75" customHeight="1">
      <c r="A90" s="357" t="s">
        <v>2407</v>
      </c>
      <c r="B90" s="357"/>
      <c r="C90" s="358" t="s">
        <v>2483</v>
      </c>
    </row>
    <row r="91" ht="15.75" customHeight="1">
      <c r="A91" s="357" t="s">
        <v>2407</v>
      </c>
      <c r="B91" s="357"/>
      <c r="C91" s="358" t="s">
        <v>2484</v>
      </c>
    </row>
    <row r="92" ht="15.75" customHeight="1">
      <c r="A92" s="357" t="s">
        <v>2395</v>
      </c>
      <c r="B92" s="357"/>
      <c r="C92" s="358" t="s">
        <v>2485</v>
      </c>
    </row>
    <row r="93" ht="15.75" customHeight="1">
      <c r="A93" s="357" t="s">
        <v>2397</v>
      </c>
      <c r="B93" s="357"/>
      <c r="C93" s="358" t="s">
        <v>2486</v>
      </c>
    </row>
    <row r="94" ht="15.75" customHeight="1">
      <c r="A94" s="357" t="s">
        <v>2434</v>
      </c>
      <c r="B94" s="357"/>
      <c r="C94" s="358" t="s">
        <v>2487</v>
      </c>
    </row>
    <row r="95" ht="15.75" customHeight="1">
      <c r="A95" s="357"/>
      <c r="B95" s="357"/>
      <c r="C95" s="358" t="s">
        <v>2488</v>
      </c>
    </row>
    <row r="96" ht="15.75" customHeight="1">
      <c r="A96" s="357" t="s">
        <v>2489</v>
      </c>
      <c r="B96" s="357"/>
      <c r="C96" s="358" t="s">
        <v>2490</v>
      </c>
    </row>
    <row r="97" ht="15.75" customHeight="1">
      <c r="A97" s="357" t="s">
        <v>2407</v>
      </c>
      <c r="B97" s="357"/>
      <c r="C97" s="358" t="s">
        <v>2491</v>
      </c>
    </row>
    <row r="98" ht="15.75" customHeight="1">
      <c r="A98" s="357" t="s">
        <v>182</v>
      </c>
      <c r="B98" s="357"/>
      <c r="C98" s="358" t="s">
        <v>2492</v>
      </c>
    </row>
    <row r="99" ht="15.75" customHeight="1">
      <c r="A99" s="357" t="s">
        <v>2493</v>
      </c>
      <c r="B99" s="357"/>
      <c r="C99" s="358" t="s">
        <v>2494</v>
      </c>
    </row>
    <row r="100" ht="15.75" customHeight="1">
      <c r="A100" s="357" t="s">
        <v>2495</v>
      </c>
      <c r="C100" s="358" t="s">
        <v>2496</v>
      </c>
    </row>
    <row r="101" ht="15.75" customHeight="1">
      <c r="A101" s="357" t="s">
        <v>223</v>
      </c>
      <c r="B101" s="357"/>
      <c r="C101" s="358" t="s">
        <v>2497</v>
      </c>
    </row>
    <row r="102" ht="15.75" customHeight="1">
      <c r="A102" s="357" t="s">
        <v>2498</v>
      </c>
      <c r="B102" s="357"/>
      <c r="C102" s="358" t="s">
        <v>2499</v>
      </c>
    </row>
    <row r="103" ht="15.75" customHeight="1">
      <c r="A103" s="357" t="s">
        <v>2498</v>
      </c>
      <c r="B103" s="357"/>
      <c r="C103" s="358" t="s">
        <v>2500</v>
      </c>
    </row>
    <row r="104" ht="15.75" customHeight="1">
      <c r="A104" s="357" t="s">
        <v>2498</v>
      </c>
      <c r="B104" s="357"/>
      <c r="C104" s="358" t="s">
        <v>2501</v>
      </c>
    </row>
    <row r="105" ht="15.75" customHeight="1">
      <c r="A105" s="357" t="s">
        <v>2502</v>
      </c>
      <c r="B105" s="357"/>
      <c r="C105" s="358" t="s">
        <v>2503</v>
      </c>
    </row>
    <row r="106" ht="15.75" customHeight="1">
      <c r="A106" s="357" t="s">
        <v>2426</v>
      </c>
      <c r="B106" s="357"/>
      <c r="C106" s="358" t="s">
        <v>2504</v>
      </c>
    </row>
    <row r="107" ht="15.75" customHeight="1">
      <c r="A107" s="365" t="s">
        <v>1661</v>
      </c>
      <c r="B107" s="357"/>
      <c r="C107" s="358" t="s">
        <v>2505</v>
      </c>
    </row>
    <row r="108" ht="15.75" customHeight="1">
      <c r="A108" s="357" t="s">
        <v>2506</v>
      </c>
      <c r="B108" s="357"/>
      <c r="C108" s="358" t="s">
        <v>2507</v>
      </c>
    </row>
    <row r="109" ht="15.75" customHeight="1">
      <c r="A109" s="357" t="s">
        <v>2082</v>
      </c>
      <c r="B109" s="357"/>
      <c r="C109" s="358" t="s">
        <v>2508</v>
      </c>
    </row>
    <row r="110" ht="15.75" customHeight="1">
      <c r="A110" s="357" t="s">
        <v>2509</v>
      </c>
      <c r="B110" s="357"/>
      <c r="C110" s="358" t="s">
        <v>2510</v>
      </c>
    </row>
    <row r="111" ht="15.75" customHeight="1">
      <c r="A111" s="357" t="s">
        <v>2509</v>
      </c>
      <c r="B111" s="357"/>
      <c r="C111" s="358" t="s">
        <v>2511</v>
      </c>
    </row>
    <row r="112" ht="15.75" customHeight="1">
      <c r="A112" s="357" t="s">
        <v>2509</v>
      </c>
      <c r="B112" s="357"/>
      <c r="C112" s="358" t="s">
        <v>2512</v>
      </c>
    </row>
    <row r="113" ht="15.75" customHeight="1">
      <c r="A113" s="357" t="s">
        <v>2509</v>
      </c>
      <c r="B113" s="357"/>
      <c r="C113" s="358" t="s">
        <v>2513</v>
      </c>
    </row>
    <row r="114" ht="15.75" customHeight="1">
      <c r="A114" s="357" t="s">
        <v>2389</v>
      </c>
      <c r="B114" s="357"/>
      <c r="C114" s="358" t="s">
        <v>2514</v>
      </c>
    </row>
    <row r="115" ht="15.75" customHeight="1">
      <c r="A115" s="361" t="s">
        <v>2412</v>
      </c>
      <c r="B115" s="361"/>
      <c r="C115" s="362" t="s">
        <v>2515</v>
      </c>
      <c r="D115" s="366"/>
      <c r="E115" s="14" t="s">
        <v>2516</v>
      </c>
      <c r="F115" s="366"/>
      <c r="G115" s="366"/>
      <c r="H115" s="366"/>
      <c r="I115" s="366"/>
      <c r="J115" s="366"/>
      <c r="K115" s="366"/>
      <c r="L115" s="366"/>
      <c r="M115" s="366"/>
      <c r="N115" s="366"/>
      <c r="O115" s="366"/>
      <c r="P115" s="366"/>
      <c r="Q115" s="366"/>
      <c r="R115" s="366"/>
      <c r="S115" s="366"/>
      <c r="T115" s="366"/>
      <c r="U115" s="366"/>
      <c r="V115" s="366"/>
      <c r="W115" s="366"/>
      <c r="X115" s="366"/>
      <c r="Y115" s="366"/>
      <c r="Z115" s="366"/>
    </row>
    <row r="116" ht="15.75" customHeight="1">
      <c r="A116" s="357" t="s">
        <v>2517</v>
      </c>
      <c r="B116" s="357"/>
      <c r="C116" s="358" t="s">
        <v>2518</v>
      </c>
    </row>
    <row r="117" ht="15.75" customHeight="1">
      <c r="A117" s="357" t="s">
        <v>2476</v>
      </c>
      <c r="B117" s="357"/>
      <c r="C117" s="358" t="s">
        <v>2519</v>
      </c>
    </row>
    <row r="118" ht="15.75" customHeight="1">
      <c r="A118" s="357" t="s">
        <v>2520</v>
      </c>
      <c r="B118" s="357"/>
      <c r="C118" s="358" t="s">
        <v>2521</v>
      </c>
    </row>
    <row r="119" ht="15.75" customHeight="1">
      <c r="A119" s="357"/>
      <c r="B119" s="357"/>
      <c r="C119" s="358" t="s">
        <v>2522</v>
      </c>
    </row>
    <row r="120" ht="15.75" customHeight="1">
      <c r="A120" s="357"/>
      <c r="B120" s="357"/>
      <c r="C120" s="358" t="s">
        <v>2523</v>
      </c>
    </row>
    <row r="121" ht="15.75" customHeight="1">
      <c r="A121" s="357"/>
      <c r="B121" s="357"/>
      <c r="C121" s="358" t="s">
        <v>2524</v>
      </c>
    </row>
    <row r="122" ht="15.75" customHeight="1">
      <c r="A122" s="357" t="s">
        <v>2525</v>
      </c>
      <c r="B122" s="357"/>
      <c r="C122" s="14" t="s">
        <v>2526</v>
      </c>
    </row>
    <row r="123" ht="15.75" customHeight="1">
      <c r="A123" s="357" t="s">
        <v>2525</v>
      </c>
      <c r="B123" s="357"/>
      <c r="C123" s="358" t="s">
        <v>2527</v>
      </c>
    </row>
    <row r="124" ht="15.75" customHeight="1">
      <c r="A124" s="357" t="s">
        <v>2412</v>
      </c>
      <c r="B124" s="357"/>
      <c r="C124" s="358" t="s">
        <v>2528</v>
      </c>
    </row>
    <row r="125" ht="15.75" customHeight="1">
      <c r="A125" s="357" t="s">
        <v>2529</v>
      </c>
      <c r="B125" s="357"/>
      <c r="C125" s="358" t="s">
        <v>2530</v>
      </c>
    </row>
    <row r="126" ht="15.75" customHeight="1">
      <c r="A126" s="357" t="s">
        <v>335</v>
      </c>
      <c r="B126" s="357"/>
      <c r="C126" s="358" t="s">
        <v>2531</v>
      </c>
    </row>
    <row r="127" ht="15.75" customHeight="1">
      <c r="A127" s="357" t="s">
        <v>2532</v>
      </c>
      <c r="B127" s="357"/>
      <c r="C127" s="358" t="s">
        <v>2533</v>
      </c>
    </row>
    <row r="128" ht="15.75" customHeight="1">
      <c r="A128" s="357" t="s">
        <v>2534</v>
      </c>
      <c r="B128" s="357"/>
      <c r="C128" s="358" t="s">
        <v>2535</v>
      </c>
    </row>
    <row r="129" ht="15.75" customHeight="1">
      <c r="A129" s="357" t="s">
        <v>2534</v>
      </c>
      <c r="B129" s="357"/>
      <c r="C129" s="358" t="s">
        <v>2536</v>
      </c>
    </row>
    <row r="130" ht="15.75" customHeight="1">
      <c r="A130" s="357" t="s">
        <v>2534</v>
      </c>
      <c r="B130" s="357"/>
      <c r="C130" s="358" t="s">
        <v>2537</v>
      </c>
    </row>
    <row r="131" ht="15.75" customHeight="1">
      <c r="A131" s="357" t="s">
        <v>2517</v>
      </c>
      <c r="B131" s="357"/>
      <c r="C131" s="358" t="s">
        <v>2538</v>
      </c>
    </row>
    <row r="132" ht="15.75" customHeight="1">
      <c r="A132" s="357" t="s">
        <v>2321</v>
      </c>
      <c r="B132" s="357"/>
      <c r="C132" s="358" t="s">
        <v>2539</v>
      </c>
    </row>
    <row r="133" ht="15.75" customHeight="1">
      <c r="A133" s="357"/>
      <c r="B133" s="357"/>
      <c r="C133" s="358" t="s">
        <v>2540</v>
      </c>
    </row>
    <row r="134" ht="15.75" customHeight="1">
      <c r="A134" s="357" t="s">
        <v>2541</v>
      </c>
      <c r="B134" s="357"/>
      <c r="C134" s="358" t="s">
        <v>2542</v>
      </c>
    </row>
    <row r="135" ht="15.75" customHeight="1">
      <c r="A135" s="357"/>
      <c r="B135" s="357"/>
      <c r="C135" s="358" t="s">
        <v>2543</v>
      </c>
    </row>
    <row r="136" ht="15.75" customHeight="1">
      <c r="A136" s="357" t="s">
        <v>1728</v>
      </c>
      <c r="B136" s="357"/>
      <c r="C136" s="358" t="s">
        <v>2544</v>
      </c>
    </row>
    <row r="137" ht="15.75" customHeight="1">
      <c r="A137" s="357"/>
      <c r="B137" s="357"/>
      <c r="C137" s="358" t="s">
        <v>2545</v>
      </c>
    </row>
    <row r="138" ht="15.75" customHeight="1">
      <c r="A138" s="357"/>
      <c r="B138" s="357"/>
      <c r="C138" s="358" t="s">
        <v>2546</v>
      </c>
    </row>
    <row r="139" ht="15.75" customHeight="1">
      <c r="A139" s="357"/>
      <c r="B139" s="357"/>
      <c r="C139" s="358" t="s">
        <v>2547</v>
      </c>
    </row>
    <row r="140" ht="15.75" customHeight="1">
      <c r="A140" s="357"/>
      <c r="B140" s="357"/>
      <c r="C140" s="358" t="s">
        <v>2548</v>
      </c>
    </row>
    <row r="141" ht="15.75" customHeight="1">
      <c r="A141" s="357"/>
      <c r="B141" s="357"/>
      <c r="C141" s="358" t="s">
        <v>2549</v>
      </c>
    </row>
    <row r="142" ht="15.75" customHeight="1">
      <c r="A142" s="357"/>
      <c r="B142" s="357"/>
      <c r="C142" s="358" t="s">
        <v>2550</v>
      </c>
    </row>
    <row r="143" ht="15.75" customHeight="1">
      <c r="A143" s="357"/>
      <c r="B143" s="357"/>
      <c r="C143" s="358" t="s">
        <v>2551</v>
      </c>
    </row>
    <row r="144" ht="15.75" customHeight="1">
      <c r="A144" s="357"/>
      <c r="B144" s="357"/>
      <c r="C144" s="358" t="s">
        <v>2552</v>
      </c>
    </row>
    <row r="145" ht="15.75" customHeight="1">
      <c r="A145" s="357"/>
      <c r="B145" s="357"/>
      <c r="C145" s="358" t="s">
        <v>2553</v>
      </c>
    </row>
    <row r="146" ht="15.75" customHeight="1">
      <c r="A146" s="357"/>
      <c r="B146" s="357"/>
      <c r="C146" s="358" t="s">
        <v>2554</v>
      </c>
    </row>
    <row r="147" ht="15.75" customHeight="1">
      <c r="A147" s="357" t="s">
        <v>406</v>
      </c>
      <c r="B147" s="357"/>
      <c r="C147" s="358" t="s">
        <v>2555</v>
      </c>
    </row>
    <row r="148" ht="15.75" customHeight="1">
      <c r="A148" s="357" t="s">
        <v>2556</v>
      </c>
      <c r="B148" s="357"/>
      <c r="C148" s="358" t="s">
        <v>2557</v>
      </c>
    </row>
    <row r="149" ht="15.75" customHeight="1">
      <c r="A149" s="357" t="s">
        <v>2558</v>
      </c>
      <c r="B149" s="357"/>
      <c r="C149" s="358" t="s">
        <v>2559</v>
      </c>
    </row>
    <row r="150" ht="15.75" customHeight="1">
      <c r="A150" s="357" t="s">
        <v>459</v>
      </c>
      <c r="B150" s="357"/>
      <c r="C150" s="358" t="s">
        <v>2560</v>
      </c>
    </row>
    <row r="151" ht="15.75" customHeight="1">
      <c r="A151" s="357" t="s">
        <v>2139</v>
      </c>
      <c r="B151" s="357"/>
      <c r="C151" s="358" t="s">
        <v>2561</v>
      </c>
    </row>
    <row r="152" ht="15.75" customHeight="1">
      <c r="A152" s="357" t="s">
        <v>335</v>
      </c>
      <c r="B152" s="357"/>
      <c r="C152" s="358" t="s">
        <v>2562</v>
      </c>
    </row>
    <row r="153" ht="15.75" customHeight="1">
      <c r="A153" s="357" t="s">
        <v>2139</v>
      </c>
      <c r="B153" s="357"/>
      <c r="C153" s="358" t="s">
        <v>2563</v>
      </c>
    </row>
    <row r="154" ht="15.75" customHeight="1">
      <c r="A154" s="357" t="s">
        <v>1927</v>
      </c>
      <c r="B154" s="357"/>
      <c r="C154" s="358" t="s">
        <v>2564</v>
      </c>
    </row>
    <row r="155" ht="15.75" customHeight="1">
      <c r="A155" s="357" t="s">
        <v>505</v>
      </c>
      <c r="B155" s="357"/>
      <c r="C155" s="358" t="s">
        <v>2565</v>
      </c>
    </row>
    <row r="156" ht="15.75" customHeight="1">
      <c r="A156" s="357" t="s">
        <v>406</v>
      </c>
      <c r="B156" s="357"/>
      <c r="C156" s="358" t="s">
        <v>2566</v>
      </c>
    </row>
    <row r="157" ht="15.75" customHeight="1">
      <c r="A157" s="357" t="s">
        <v>2014</v>
      </c>
      <c r="B157" s="357"/>
      <c r="C157" s="358" t="s">
        <v>2567</v>
      </c>
    </row>
    <row r="158" ht="15.75" customHeight="1">
      <c r="A158" s="357" t="s">
        <v>648</v>
      </c>
      <c r="B158" s="357"/>
      <c r="C158" s="358" t="s">
        <v>2568</v>
      </c>
    </row>
    <row r="159" ht="15.75" customHeight="1">
      <c r="A159" s="357" t="s">
        <v>2321</v>
      </c>
      <c r="B159" s="357"/>
      <c r="C159" s="358" t="s">
        <v>2569</v>
      </c>
    </row>
    <row r="160" ht="15.75" customHeight="1">
      <c r="A160" s="357" t="s">
        <v>2570</v>
      </c>
      <c r="B160" s="357"/>
      <c r="C160" s="358" t="s">
        <v>2571</v>
      </c>
    </row>
    <row r="161" ht="15.75" customHeight="1">
      <c r="A161" s="357" t="s">
        <v>182</v>
      </c>
      <c r="B161" s="357"/>
      <c r="C161" s="358" t="s">
        <v>2572</v>
      </c>
    </row>
    <row r="162" ht="15.75" customHeight="1">
      <c r="A162" s="357" t="s">
        <v>182</v>
      </c>
      <c r="B162" s="357"/>
      <c r="C162" s="358" t="s">
        <v>2573</v>
      </c>
    </row>
    <row r="163" ht="15.75" customHeight="1">
      <c r="A163" s="357" t="s">
        <v>182</v>
      </c>
      <c r="B163" s="357"/>
      <c r="C163" s="358" t="s">
        <v>2574</v>
      </c>
    </row>
    <row r="164" ht="15.75" customHeight="1">
      <c r="A164" s="357" t="s">
        <v>2575</v>
      </c>
      <c r="B164" s="357"/>
      <c r="C164" s="358" t="s">
        <v>2576</v>
      </c>
    </row>
    <row r="165" ht="15.75" customHeight="1">
      <c r="A165" s="357" t="s">
        <v>406</v>
      </c>
      <c r="B165" s="357"/>
      <c r="C165" s="358" t="s">
        <v>2577</v>
      </c>
    </row>
    <row r="166" ht="15.75" customHeight="1">
      <c r="A166" s="357" t="s">
        <v>36</v>
      </c>
      <c r="B166" s="357"/>
      <c r="C166" s="358" t="s">
        <v>2578</v>
      </c>
    </row>
    <row r="167" ht="15.75" customHeight="1">
      <c r="A167" s="357" t="s">
        <v>36</v>
      </c>
      <c r="B167" s="357"/>
      <c r="C167" s="358" t="s">
        <v>2579</v>
      </c>
    </row>
    <row r="168" ht="15.75" customHeight="1">
      <c r="A168" s="357" t="s">
        <v>36</v>
      </c>
      <c r="B168" s="357"/>
      <c r="C168" s="358" t="s">
        <v>2580</v>
      </c>
    </row>
    <row r="169" ht="15.75" customHeight="1">
      <c r="A169" s="357" t="s">
        <v>36</v>
      </c>
      <c r="B169" s="357"/>
      <c r="C169" s="358" t="s">
        <v>2581</v>
      </c>
    </row>
    <row r="170" ht="15.75" customHeight="1">
      <c r="A170" s="357" t="s">
        <v>1728</v>
      </c>
      <c r="B170" s="357"/>
      <c r="C170" s="358" t="s">
        <v>2582</v>
      </c>
    </row>
    <row r="171" ht="15.75" customHeight="1">
      <c r="A171" s="357" t="s">
        <v>1728</v>
      </c>
      <c r="B171" s="357"/>
      <c r="C171" s="358" t="s">
        <v>2583</v>
      </c>
    </row>
    <row r="172" ht="15.75" customHeight="1">
      <c r="A172" s="357" t="s">
        <v>2584</v>
      </c>
      <c r="B172" s="357"/>
      <c r="C172" s="358" t="s">
        <v>2585</v>
      </c>
    </row>
    <row r="173" ht="15.75" customHeight="1">
      <c r="A173" s="357"/>
      <c r="B173" s="357"/>
      <c r="C173" s="358" t="s">
        <v>2586</v>
      </c>
    </row>
    <row r="174" ht="15.75" customHeight="1">
      <c r="A174" s="357" t="s">
        <v>2587</v>
      </c>
      <c r="B174" s="357"/>
      <c r="C174" s="358" t="s">
        <v>2588</v>
      </c>
    </row>
    <row r="175" ht="15.75" customHeight="1">
      <c r="A175" s="357" t="s">
        <v>2589</v>
      </c>
      <c r="B175" s="357"/>
      <c r="C175" s="358" t="s">
        <v>2590</v>
      </c>
    </row>
    <row r="176" ht="15.75" customHeight="1">
      <c r="A176" s="357" t="s">
        <v>2591</v>
      </c>
      <c r="B176" s="357"/>
      <c r="C176" s="358" t="s">
        <v>2592</v>
      </c>
    </row>
    <row r="177" ht="15.75" customHeight="1">
      <c r="A177" s="357"/>
      <c r="B177" s="357"/>
      <c r="C177" s="358" t="s">
        <v>2593</v>
      </c>
    </row>
    <row r="178" ht="15.75" customHeight="1">
      <c r="A178" s="357" t="s">
        <v>2556</v>
      </c>
      <c r="B178" s="357"/>
      <c r="C178" s="358" t="s">
        <v>2594</v>
      </c>
    </row>
    <row r="179" ht="15.75" customHeight="1">
      <c r="A179" s="357"/>
      <c r="B179" s="357"/>
      <c r="C179" s="358" t="s">
        <v>2595</v>
      </c>
    </row>
    <row r="180" ht="35.25" customHeight="1">
      <c r="A180" s="357" t="s">
        <v>2570</v>
      </c>
      <c r="B180" s="357"/>
      <c r="C180" s="367" t="s">
        <v>2596</v>
      </c>
    </row>
    <row r="181" ht="15.75" customHeight="1">
      <c r="A181" s="357"/>
      <c r="B181" s="357"/>
      <c r="C181" s="367" t="s">
        <v>2597</v>
      </c>
    </row>
    <row r="182" ht="15.75" customHeight="1">
      <c r="A182" s="357"/>
      <c r="B182" s="357"/>
      <c r="C182" s="367" t="s">
        <v>2598</v>
      </c>
    </row>
    <row r="183" ht="15.75" customHeight="1">
      <c r="A183" s="357" t="s">
        <v>2599</v>
      </c>
      <c r="B183" s="357"/>
      <c r="C183" s="358" t="s">
        <v>2600</v>
      </c>
    </row>
    <row r="184" ht="15.75" customHeight="1">
      <c r="A184" s="357" t="s">
        <v>565</v>
      </c>
      <c r="B184" s="357"/>
      <c r="C184" s="358" t="s">
        <v>2601</v>
      </c>
    </row>
    <row r="185" ht="15.75" customHeight="1">
      <c r="C185" s="14" t="s">
        <v>2602</v>
      </c>
      <c r="E185" s="14" t="s">
        <v>2603</v>
      </c>
    </row>
    <row r="186" ht="15.75" customHeight="1">
      <c r="C186" s="14" t="s">
        <v>2604</v>
      </c>
    </row>
    <row r="187" ht="15.75" customHeight="1">
      <c r="C187" s="14" t="s">
        <v>2605</v>
      </c>
    </row>
    <row r="188" ht="15.75" customHeight="1">
      <c r="A188" s="357" t="s">
        <v>2606</v>
      </c>
      <c r="B188" s="357"/>
      <c r="C188" s="358" t="s">
        <v>2607</v>
      </c>
    </row>
    <row r="189" ht="15.75" customHeight="1">
      <c r="A189" s="357" t="s">
        <v>2608</v>
      </c>
      <c r="B189" s="357"/>
      <c r="C189" s="358" t="s">
        <v>2609</v>
      </c>
    </row>
    <row r="190" ht="15.75" customHeight="1">
      <c r="A190" s="357" t="s">
        <v>2321</v>
      </c>
      <c r="B190" s="357"/>
      <c r="C190" s="358" t="s">
        <v>2610</v>
      </c>
    </row>
    <row r="191" ht="15.75" customHeight="1">
      <c r="A191" s="357" t="s">
        <v>406</v>
      </c>
      <c r="B191" s="357" t="s">
        <v>2481</v>
      </c>
      <c r="C191" s="358" t="s">
        <v>2611</v>
      </c>
    </row>
    <row r="192" ht="15.75" customHeight="1">
      <c r="A192" s="357"/>
      <c r="B192" s="357"/>
      <c r="C192" s="358" t="s">
        <v>2612</v>
      </c>
    </row>
    <row r="193" ht="15.75" customHeight="1">
      <c r="A193" s="357" t="s">
        <v>2402</v>
      </c>
      <c r="B193" s="357"/>
      <c r="C193" s="358" t="s">
        <v>2613</v>
      </c>
    </row>
    <row r="194" ht="15.75" customHeight="1">
      <c r="A194" s="357"/>
      <c r="B194" s="357"/>
      <c r="C194" s="358"/>
    </row>
    <row r="195" ht="15.75" customHeight="1">
      <c r="A195" s="357"/>
      <c r="B195" s="357"/>
      <c r="C195" s="358" t="s">
        <v>2614</v>
      </c>
    </row>
    <row r="196" ht="15.75" customHeight="1">
      <c r="A196" s="357"/>
      <c r="B196" s="357"/>
      <c r="C196" s="358" t="s">
        <v>2615</v>
      </c>
    </row>
    <row r="197" ht="15.75" customHeight="1">
      <c r="A197" s="357" t="s">
        <v>2616</v>
      </c>
      <c r="B197" s="357"/>
      <c r="C197" s="358" t="s">
        <v>2617</v>
      </c>
    </row>
    <row r="198" ht="15.75" customHeight="1">
      <c r="A198" s="139" t="s">
        <v>1912</v>
      </c>
      <c r="B198" s="357"/>
      <c r="C198" s="358" t="s">
        <v>2618</v>
      </c>
    </row>
    <row r="199" ht="15.75" customHeight="1">
      <c r="A199" s="139" t="s">
        <v>2619</v>
      </c>
      <c r="B199" s="357"/>
      <c r="C199" s="358" t="s">
        <v>2620</v>
      </c>
    </row>
    <row r="200" ht="15.75" customHeight="1">
      <c r="A200" s="357" t="s">
        <v>155</v>
      </c>
      <c r="B200" s="357"/>
      <c r="C200" s="358" t="s">
        <v>2621</v>
      </c>
    </row>
    <row r="201" ht="15.75" customHeight="1">
      <c r="A201" s="357" t="s">
        <v>2556</v>
      </c>
      <c r="B201" s="357"/>
      <c r="C201" s="358" t="s">
        <v>2622</v>
      </c>
    </row>
    <row r="202" ht="15.75" customHeight="1">
      <c r="A202" s="357" t="s">
        <v>406</v>
      </c>
      <c r="B202" s="357"/>
      <c r="C202" s="358" t="s">
        <v>2623</v>
      </c>
    </row>
    <row r="203" ht="15.75" customHeight="1">
      <c r="A203" s="357" t="s">
        <v>417</v>
      </c>
      <c r="B203" s="357"/>
      <c r="C203" s="358" t="s">
        <v>2624</v>
      </c>
    </row>
    <row r="204" ht="15.75" customHeight="1">
      <c r="A204" s="357" t="s">
        <v>2434</v>
      </c>
      <c r="B204" s="357"/>
      <c r="C204" s="358" t="s">
        <v>2625</v>
      </c>
    </row>
    <row r="205" ht="15.75" customHeight="1">
      <c r="A205" s="357"/>
      <c r="B205" s="357"/>
      <c r="C205" s="358" t="s">
        <v>2626</v>
      </c>
    </row>
    <row r="206" ht="15.75" customHeight="1">
      <c r="A206" s="357"/>
      <c r="B206" s="357"/>
      <c r="C206" s="358" t="s">
        <v>2627</v>
      </c>
    </row>
    <row r="207" ht="15.75" customHeight="1">
      <c r="A207" s="357"/>
      <c r="B207" s="357"/>
      <c r="C207" s="358" t="s">
        <v>2628</v>
      </c>
    </row>
    <row r="208" ht="15.75" customHeight="1">
      <c r="A208" s="357"/>
      <c r="B208" s="357"/>
      <c r="C208" s="358" t="s">
        <v>2629</v>
      </c>
    </row>
    <row r="209" ht="15.75" customHeight="1">
      <c r="A209" s="357"/>
      <c r="B209" s="357"/>
      <c r="C209" s="358" t="s">
        <v>2630</v>
      </c>
    </row>
    <row r="210" ht="15.75" customHeight="1">
      <c r="A210" s="357"/>
      <c r="B210" s="357"/>
      <c r="C210" s="358" t="s">
        <v>2631</v>
      </c>
    </row>
    <row r="211" ht="15.75" customHeight="1">
      <c r="A211" s="357"/>
      <c r="B211" s="357"/>
      <c r="C211" s="358" t="s">
        <v>2632</v>
      </c>
    </row>
    <row r="212" ht="15.75" customHeight="1">
      <c r="A212" s="357"/>
      <c r="B212" s="357"/>
      <c r="C212" s="358" t="s">
        <v>2633</v>
      </c>
    </row>
    <row r="213" ht="15.75" customHeight="1">
      <c r="A213" s="357" t="s">
        <v>2634</v>
      </c>
      <c r="B213" s="357" t="s">
        <v>2635</v>
      </c>
      <c r="C213" s="358" t="s">
        <v>2636</v>
      </c>
    </row>
    <row r="214" ht="15.75" customHeight="1">
      <c r="A214" s="357"/>
      <c r="B214" s="357"/>
      <c r="C214" s="358" t="s">
        <v>2637</v>
      </c>
    </row>
    <row r="215" ht="15.75" customHeight="1">
      <c r="A215" s="357" t="s">
        <v>2638</v>
      </c>
      <c r="B215" s="357" t="s">
        <v>2635</v>
      </c>
      <c r="C215" s="358" t="s">
        <v>2639</v>
      </c>
    </row>
    <row r="216" ht="15.75" customHeight="1">
      <c r="A216" s="357" t="s">
        <v>2640</v>
      </c>
      <c r="B216" s="357"/>
      <c r="C216" s="358" t="s">
        <v>2641</v>
      </c>
    </row>
    <row r="217" ht="15.75" customHeight="1">
      <c r="A217" s="357" t="s">
        <v>406</v>
      </c>
      <c r="B217" s="357"/>
      <c r="C217" s="358" t="s">
        <v>2642</v>
      </c>
    </row>
    <row r="218" ht="15.75" customHeight="1">
      <c r="A218" s="357"/>
      <c r="B218" s="357"/>
      <c r="C218" s="358" t="s">
        <v>2643</v>
      </c>
    </row>
    <row r="219" ht="15.75" customHeight="1">
      <c r="A219" s="357" t="s">
        <v>2434</v>
      </c>
      <c r="B219" s="357"/>
      <c r="C219" s="358" t="s">
        <v>2644</v>
      </c>
    </row>
    <row r="220" ht="15.75" customHeight="1">
      <c r="A220" s="357" t="s">
        <v>2645</v>
      </c>
      <c r="B220" s="357" t="s">
        <v>2481</v>
      </c>
      <c r="C220" s="358" t="s">
        <v>2646</v>
      </c>
    </row>
    <row r="221" ht="15.75" customHeight="1">
      <c r="A221" s="357"/>
      <c r="B221" s="357"/>
      <c r="C221" s="358" t="s">
        <v>2647</v>
      </c>
    </row>
    <row r="222" ht="15.75" customHeight="1">
      <c r="A222" s="357"/>
      <c r="B222" s="357"/>
      <c r="C222" s="358" t="s">
        <v>2648</v>
      </c>
    </row>
    <row r="223" ht="15.75" customHeight="1">
      <c r="A223" s="357" t="s">
        <v>2649</v>
      </c>
      <c r="B223" s="357"/>
      <c r="C223" s="358" t="s">
        <v>2650</v>
      </c>
    </row>
    <row r="224" ht="15.75" customHeight="1">
      <c r="A224" s="357" t="s">
        <v>2321</v>
      </c>
      <c r="B224" s="357"/>
      <c r="C224" s="358" t="s">
        <v>2651</v>
      </c>
    </row>
    <row r="225" ht="15.75" customHeight="1">
      <c r="A225" s="357" t="s">
        <v>2556</v>
      </c>
      <c r="B225" s="357"/>
      <c r="C225" s="358" t="s">
        <v>2652</v>
      </c>
    </row>
    <row r="226" ht="15.75" customHeight="1">
      <c r="A226" s="357"/>
      <c r="B226" s="357"/>
      <c r="C226" s="358" t="s">
        <v>2653</v>
      </c>
    </row>
    <row r="227" ht="15.75" customHeight="1">
      <c r="A227" s="357" t="s">
        <v>2654</v>
      </c>
      <c r="B227" s="357"/>
      <c r="C227" s="358" t="s">
        <v>2655</v>
      </c>
    </row>
    <row r="228" ht="15.75" customHeight="1">
      <c r="A228" s="357" t="s">
        <v>2321</v>
      </c>
      <c r="B228" s="357"/>
      <c r="C228" s="358" t="s">
        <v>2656</v>
      </c>
    </row>
    <row r="229" ht="15.75" customHeight="1">
      <c r="A229" s="357" t="s">
        <v>2434</v>
      </c>
      <c r="B229" s="357"/>
      <c r="C229" s="358" t="s">
        <v>2657</v>
      </c>
    </row>
    <row r="230" ht="15.75" customHeight="1">
      <c r="A230" s="357" t="s">
        <v>2658</v>
      </c>
      <c r="B230" s="357"/>
      <c r="C230" s="358" t="s">
        <v>2659</v>
      </c>
    </row>
    <row r="231" ht="15.75" customHeight="1">
      <c r="A231" s="357" t="s">
        <v>2660</v>
      </c>
      <c r="B231" s="357"/>
      <c r="C231" s="358" t="s">
        <v>2661</v>
      </c>
    </row>
    <row r="232" ht="15.75" customHeight="1">
      <c r="A232" s="357" t="s">
        <v>417</v>
      </c>
      <c r="B232" s="357" t="s">
        <v>2481</v>
      </c>
      <c r="C232" s="358" t="s">
        <v>2662</v>
      </c>
    </row>
    <row r="233" ht="15.75" customHeight="1">
      <c r="A233" s="357" t="s">
        <v>2634</v>
      </c>
      <c r="B233" s="357"/>
      <c r="C233" s="358" t="s">
        <v>2663</v>
      </c>
    </row>
    <row r="234" ht="15.75" customHeight="1">
      <c r="A234" s="357" t="s">
        <v>2664</v>
      </c>
      <c r="B234" s="357"/>
      <c r="C234" s="358" t="s">
        <v>2665</v>
      </c>
    </row>
    <row r="235" ht="15.75" customHeight="1">
      <c r="A235" s="357" t="s">
        <v>2666</v>
      </c>
      <c r="B235" s="357"/>
      <c r="C235" s="358" t="s">
        <v>2667</v>
      </c>
    </row>
    <row r="236" ht="15.75" customHeight="1">
      <c r="A236" s="357" t="s">
        <v>629</v>
      </c>
      <c r="B236" s="357"/>
      <c r="C236" s="358" t="s">
        <v>2668</v>
      </c>
    </row>
    <row r="237" ht="15.75" customHeight="1">
      <c r="A237" s="357" t="s">
        <v>2570</v>
      </c>
      <c r="B237" s="357"/>
      <c r="C237" s="358" t="s">
        <v>2669</v>
      </c>
    </row>
    <row r="238" ht="15.75" customHeight="1">
      <c r="A238" s="357"/>
      <c r="B238" s="357"/>
      <c r="C238" s="358" t="s">
        <v>2670</v>
      </c>
    </row>
    <row r="239" ht="15.75" customHeight="1">
      <c r="A239" s="357"/>
      <c r="B239" s="357"/>
      <c r="C239" s="358" t="s">
        <v>2671</v>
      </c>
    </row>
    <row r="240" ht="15.75" customHeight="1">
      <c r="A240" s="357" t="s">
        <v>2407</v>
      </c>
      <c r="B240" s="357"/>
      <c r="C240" s="358" t="s">
        <v>2672</v>
      </c>
    </row>
    <row r="241" ht="15.75" customHeight="1">
      <c r="A241" s="357" t="s">
        <v>565</v>
      </c>
      <c r="B241" s="357"/>
      <c r="C241" s="358" t="s">
        <v>2673</v>
      </c>
    </row>
    <row r="242" ht="15.75" customHeight="1">
      <c r="A242" s="357" t="s">
        <v>2397</v>
      </c>
      <c r="B242" s="357"/>
      <c r="C242" s="358" t="s">
        <v>2674</v>
      </c>
    </row>
    <row r="243" ht="15.75" customHeight="1">
      <c r="A243" s="357" t="s">
        <v>2675</v>
      </c>
      <c r="B243" s="357"/>
      <c r="C243" s="358" t="s">
        <v>2676</v>
      </c>
    </row>
    <row r="244" ht="15.75" customHeight="1">
      <c r="A244" s="357" t="s">
        <v>406</v>
      </c>
      <c r="B244" s="357"/>
      <c r="C244" s="358" t="s">
        <v>2677</v>
      </c>
    </row>
    <row r="245" ht="15.75" customHeight="1">
      <c r="A245" s="357" t="s">
        <v>2675</v>
      </c>
      <c r="B245" s="357"/>
      <c r="C245" s="358" t="s">
        <v>2678</v>
      </c>
    </row>
    <row r="246" ht="15.75" customHeight="1">
      <c r="A246" s="357" t="s">
        <v>2679</v>
      </c>
      <c r="B246" s="357"/>
      <c r="C246" s="358" t="s">
        <v>2680</v>
      </c>
    </row>
    <row r="247" ht="15.75" customHeight="1">
      <c r="A247" s="357" t="s">
        <v>2599</v>
      </c>
      <c r="B247" s="357"/>
      <c r="C247" s="358" t="s">
        <v>2681</v>
      </c>
    </row>
    <row r="248" ht="15.75" customHeight="1">
      <c r="A248" s="357" t="s">
        <v>2634</v>
      </c>
      <c r="B248" s="357"/>
      <c r="C248" s="358" t="s">
        <v>2682</v>
      </c>
    </row>
    <row r="249" ht="15.75" customHeight="1">
      <c r="A249" s="357" t="s">
        <v>2412</v>
      </c>
      <c r="B249" s="357"/>
      <c r="C249" s="358" t="s">
        <v>2683</v>
      </c>
    </row>
    <row r="250" ht="15.75" customHeight="1">
      <c r="A250" s="357" t="s">
        <v>2675</v>
      </c>
      <c r="B250" s="357"/>
      <c r="C250" s="358" t="s">
        <v>2684</v>
      </c>
    </row>
    <row r="251" ht="15.75" customHeight="1">
      <c r="A251" s="357" t="s">
        <v>2599</v>
      </c>
      <c r="B251" s="357"/>
      <c r="C251" s="358" t="s">
        <v>2685</v>
      </c>
    </row>
    <row r="252" ht="15.75" customHeight="1">
      <c r="A252" s="357" t="s">
        <v>2589</v>
      </c>
      <c r="B252" s="357"/>
      <c r="C252" s="358" t="s">
        <v>2686</v>
      </c>
    </row>
    <row r="253" ht="15.75" customHeight="1">
      <c r="A253" s="357" t="s">
        <v>2687</v>
      </c>
      <c r="B253" s="357"/>
      <c r="C253" s="358" t="s">
        <v>2688</v>
      </c>
    </row>
    <row r="254" ht="15.75" customHeight="1">
      <c r="A254" s="357" t="s">
        <v>648</v>
      </c>
      <c r="B254" s="357"/>
      <c r="C254" s="358" t="s">
        <v>2689</v>
      </c>
    </row>
    <row r="255" ht="15.75" customHeight="1">
      <c r="A255" s="357" t="s">
        <v>2690</v>
      </c>
      <c r="B255" s="357"/>
      <c r="C255" s="358" t="s">
        <v>2691</v>
      </c>
    </row>
    <row r="256" ht="15.75" customHeight="1">
      <c r="A256" s="357" t="s">
        <v>2395</v>
      </c>
      <c r="B256" s="357" t="s">
        <v>2481</v>
      </c>
      <c r="C256" s="358" t="s">
        <v>2692</v>
      </c>
    </row>
    <row r="257" ht="15.75" customHeight="1">
      <c r="A257" s="357" t="s">
        <v>1933</v>
      </c>
      <c r="B257" s="357"/>
      <c r="C257" s="358" t="s">
        <v>2693</v>
      </c>
    </row>
    <row r="258" ht="15.75" customHeight="1">
      <c r="A258" s="357" t="s">
        <v>2589</v>
      </c>
      <c r="B258" s="357"/>
      <c r="C258" s="358" t="s">
        <v>2694</v>
      </c>
    </row>
    <row r="259" ht="15.75" customHeight="1">
      <c r="A259" s="357" t="s">
        <v>2158</v>
      </c>
      <c r="B259" s="357"/>
      <c r="C259" s="358" t="s">
        <v>2695</v>
      </c>
    </row>
    <row r="260" ht="15.75" customHeight="1">
      <c r="A260" s="357" t="s">
        <v>648</v>
      </c>
      <c r="B260" s="357"/>
      <c r="C260" s="358" t="s">
        <v>2696</v>
      </c>
    </row>
    <row r="261" ht="15.75" customHeight="1">
      <c r="A261" s="357" t="s">
        <v>607</v>
      </c>
      <c r="B261" s="357" t="s">
        <v>2481</v>
      </c>
      <c r="C261" s="358" t="s">
        <v>2697</v>
      </c>
    </row>
    <row r="262" ht="15.75" customHeight="1">
      <c r="A262" s="357" t="s">
        <v>2698</v>
      </c>
      <c r="B262" s="357"/>
      <c r="C262" s="358" t="s">
        <v>2699</v>
      </c>
    </row>
    <row r="263" ht="15.75" customHeight="1">
      <c r="A263" s="357" t="s">
        <v>2434</v>
      </c>
      <c r="B263" s="357" t="s">
        <v>2481</v>
      </c>
      <c r="C263" s="358" t="s">
        <v>2700</v>
      </c>
    </row>
    <row r="264" ht="15.75" customHeight="1">
      <c r="A264" s="357" t="s">
        <v>2634</v>
      </c>
      <c r="B264" s="357"/>
      <c r="C264" s="358" t="s">
        <v>2701</v>
      </c>
    </row>
    <row r="265" ht="15.75" customHeight="1">
      <c r="A265" s="357" t="s">
        <v>419</v>
      </c>
      <c r="B265" s="357"/>
      <c r="C265" s="358" t="s">
        <v>2702</v>
      </c>
    </row>
    <row r="266" ht="15.75" customHeight="1">
      <c r="A266" s="357" t="s">
        <v>565</v>
      </c>
      <c r="B266" s="357"/>
      <c r="C266" s="358" t="s">
        <v>2703</v>
      </c>
    </row>
    <row r="267" ht="15.75" customHeight="1">
      <c r="A267" s="357" t="s">
        <v>2704</v>
      </c>
      <c r="B267" s="357"/>
      <c r="C267" s="358" t="s">
        <v>2705</v>
      </c>
    </row>
    <row r="268" ht="15.75" customHeight="1">
      <c r="A268" s="357" t="s">
        <v>565</v>
      </c>
      <c r="B268" s="357"/>
      <c r="C268" s="358" t="s">
        <v>2706</v>
      </c>
    </row>
    <row r="269" ht="15.75" customHeight="1">
      <c r="A269" s="357" t="s">
        <v>2707</v>
      </c>
      <c r="B269" s="357"/>
      <c r="C269" s="358" t="s">
        <v>2708</v>
      </c>
    </row>
    <row r="270" ht="15.75" customHeight="1">
      <c r="A270" s="357" t="s">
        <v>406</v>
      </c>
      <c r="B270" s="357"/>
      <c r="C270" s="358" t="s">
        <v>2709</v>
      </c>
    </row>
    <row r="271" ht="15.75" customHeight="1">
      <c r="A271" s="357" t="s">
        <v>2710</v>
      </c>
      <c r="B271" s="357"/>
      <c r="C271" s="358" t="s">
        <v>2711</v>
      </c>
    </row>
    <row r="272" ht="15.75" customHeight="1">
      <c r="A272" s="14" t="s">
        <v>2712</v>
      </c>
      <c r="C272" s="14" t="s">
        <v>2713</v>
      </c>
    </row>
    <row r="273" ht="15.75" customHeight="1">
      <c r="A273" s="357" t="s">
        <v>2664</v>
      </c>
      <c r="B273" s="357"/>
      <c r="C273" s="358" t="s">
        <v>2714</v>
      </c>
    </row>
    <row r="274" ht="15.75" customHeight="1">
      <c r="A274" s="357" t="s">
        <v>2534</v>
      </c>
      <c r="B274" s="357"/>
      <c r="C274" s="358" t="s">
        <v>2715</v>
      </c>
    </row>
    <row r="275" ht="15.75" customHeight="1">
      <c r="A275" s="357" t="s">
        <v>2716</v>
      </c>
      <c r="B275" s="357"/>
      <c r="C275" s="358" t="s">
        <v>2717</v>
      </c>
    </row>
    <row r="276" ht="15.75" customHeight="1">
      <c r="A276" s="14" t="s">
        <v>2434</v>
      </c>
      <c r="C276" s="14" t="s">
        <v>2718</v>
      </c>
    </row>
    <row r="277" ht="15.75" customHeight="1">
      <c r="C277" s="14" t="s">
        <v>2719</v>
      </c>
    </row>
    <row r="278" ht="15.75" customHeight="1">
      <c r="A278" s="357"/>
      <c r="B278" s="357"/>
      <c r="C278" s="358" t="s">
        <v>2720</v>
      </c>
    </row>
    <row r="279" ht="15.75" customHeight="1">
      <c r="A279" s="357"/>
      <c r="B279" s="357"/>
      <c r="C279" s="358" t="s">
        <v>2721</v>
      </c>
    </row>
    <row r="280" ht="15.75" customHeight="1">
      <c r="A280" s="357" t="s">
        <v>2412</v>
      </c>
      <c r="B280" s="357"/>
      <c r="C280" s="358" t="s">
        <v>2722</v>
      </c>
    </row>
    <row r="281" ht="15.75" customHeight="1">
      <c r="A281" s="357" t="s">
        <v>2014</v>
      </c>
      <c r="B281" s="357"/>
      <c r="C281" s="358" t="s">
        <v>2723</v>
      </c>
    </row>
    <row r="282" ht="15.75" customHeight="1">
      <c r="A282" s="357"/>
      <c r="B282" s="357"/>
      <c r="C282" s="358" t="s">
        <v>2724</v>
      </c>
    </row>
    <row r="283" ht="15.75" customHeight="1">
      <c r="A283" s="357"/>
      <c r="B283" s="357"/>
      <c r="C283" s="358" t="s">
        <v>2725</v>
      </c>
    </row>
    <row r="284" ht="15.75" customHeight="1">
      <c r="A284" s="357" t="s">
        <v>2726</v>
      </c>
      <c r="B284" s="357"/>
      <c r="C284" s="358" t="s">
        <v>2727</v>
      </c>
    </row>
    <row r="285" ht="15.75" customHeight="1">
      <c r="A285" s="357" t="s">
        <v>565</v>
      </c>
      <c r="B285" s="357"/>
      <c r="C285" s="358" t="s">
        <v>2728</v>
      </c>
    </row>
    <row r="286" ht="15.75" customHeight="1">
      <c r="A286" s="357"/>
      <c r="B286" s="357"/>
      <c r="C286" s="358" t="s">
        <v>2729</v>
      </c>
    </row>
    <row r="287" ht="15.75" customHeight="1">
      <c r="A287" s="357" t="s">
        <v>2110</v>
      </c>
      <c r="B287" s="357"/>
      <c r="C287" s="358" t="s">
        <v>2730</v>
      </c>
    </row>
    <row r="288" ht="15.75" customHeight="1">
      <c r="A288" s="357" t="s">
        <v>2731</v>
      </c>
      <c r="B288" s="357"/>
      <c r="C288" s="358" t="s">
        <v>2732</v>
      </c>
    </row>
    <row r="289" ht="15.75" customHeight="1">
      <c r="A289" s="357"/>
      <c r="B289" s="357"/>
      <c r="C289" s="358"/>
    </row>
    <row r="290" ht="15.75" customHeight="1">
      <c r="A290" s="357"/>
      <c r="B290" s="357"/>
      <c r="C290" s="358"/>
    </row>
    <row r="291" ht="15.75" customHeight="1">
      <c r="A291" s="357"/>
      <c r="B291" s="357"/>
      <c r="C291" s="358"/>
    </row>
    <row r="292" ht="15.75" customHeight="1">
      <c r="A292" s="357"/>
      <c r="B292" s="357"/>
      <c r="C292" s="358"/>
    </row>
    <row r="293" ht="15.75" customHeight="1">
      <c r="A293" s="357"/>
      <c r="B293" s="357"/>
      <c r="C293" s="358"/>
    </row>
    <row r="294" ht="15.75" customHeight="1">
      <c r="A294" s="357"/>
      <c r="B294" s="357"/>
      <c r="C294" s="358"/>
    </row>
    <row r="295" ht="15.75" customHeight="1">
      <c r="A295" s="357"/>
      <c r="B295" s="357"/>
      <c r="C295" s="358"/>
    </row>
    <row r="296" ht="15.75" customHeight="1">
      <c r="A296" s="357"/>
      <c r="B296" s="357"/>
      <c r="C296" s="358"/>
    </row>
    <row r="297" ht="15.75" customHeight="1">
      <c r="A297" s="357"/>
      <c r="B297" s="357"/>
      <c r="C297" s="358"/>
    </row>
    <row r="298" ht="15.75" customHeight="1">
      <c r="A298" s="357"/>
      <c r="B298" s="357"/>
      <c r="C298" s="358"/>
    </row>
    <row r="299" ht="15.75" customHeight="1">
      <c r="A299" s="357"/>
      <c r="B299" s="357"/>
      <c r="C299" s="358"/>
    </row>
    <row r="300" ht="15.75" customHeight="1">
      <c r="A300" s="357"/>
      <c r="B300" s="357"/>
      <c r="C300" s="358"/>
    </row>
    <row r="301" ht="15.75" customHeight="1">
      <c r="A301" s="357"/>
      <c r="B301" s="357"/>
      <c r="C301" s="358"/>
    </row>
    <row r="302" ht="15.75" customHeight="1">
      <c r="A302" s="357"/>
      <c r="B302" s="357"/>
      <c r="C302" s="358"/>
    </row>
    <row r="303" ht="15.75" customHeight="1">
      <c r="A303" s="357"/>
      <c r="B303" s="357"/>
      <c r="C303" s="358"/>
    </row>
    <row r="304" ht="15.75" customHeight="1">
      <c r="A304" s="357"/>
      <c r="B304" s="357"/>
      <c r="C304" s="358"/>
    </row>
    <row r="305" ht="15.75" customHeight="1">
      <c r="A305" s="357"/>
      <c r="B305" s="357"/>
      <c r="C305" s="358"/>
    </row>
    <row r="306" ht="15.75" customHeight="1">
      <c r="A306" s="357"/>
      <c r="B306" s="357"/>
      <c r="C306" s="358"/>
    </row>
    <row r="307" ht="15.75" customHeight="1">
      <c r="A307" s="357"/>
      <c r="B307" s="357"/>
      <c r="C307" s="358"/>
    </row>
    <row r="308" ht="15.75" customHeight="1">
      <c r="A308" s="357"/>
      <c r="B308" s="357"/>
      <c r="C308" s="358"/>
    </row>
    <row r="309" ht="15.75" customHeight="1">
      <c r="A309" s="357"/>
      <c r="B309" s="357"/>
      <c r="C309" s="358"/>
    </row>
    <row r="310" ht="15.75" customHeight="1">
      <c r="A310" s="357"/>
      <c r="B310" s="357"/>
      <c r="C310" s="358"/>
    </row>
    <row r="311" ht="15.75" customHeight="1">
      <c r="A311" s="357"/>
      <c r="B311" s="357"/>
      <c r="C311" s="358"/>
    </row>
    <row r="312" ht="15.75" customHeight="1">
      <c r="A312" s="357"/>
      <c r="B312" s="357"/>
      <c r="C312" s="358"/>
    </row>
    <row r="313" ht="15.75" customHeight="1">
      <c r="A313" s="357"/>
      <c r="B313" s="357"/>
      <c r="C313" s="358"/>
    </row>
    <row r="314" ht="15.75" customHeight="1">
      <c r="A314" s="357"/>
      <c r="B314" s="357"/>
      <c r="C314" s="358"/>
    </row>
    <row r="315" ht="15.75" customHeight="1">
      <c r="A315" s="357"/>
      <c r="B315" s="357"/>
      <c r="C315" s="358"/>
    </row>
    <row r="316" ht="15.75" customHeight="1">
      <c r="A316" s="357"/>
      <c r="B316" s="357"/>
      <c r="C316" s="358"/>
    </row>
    <row r="317" ht="15.75" customHeight="1">
      <c r="A317" s="357"/>
      <c r="B317" s="357"/>
      <c r="C317" s="358"/>
    </row>
    <row r="318" ht="15.75" customHeight="1">
      <c r="A318" s="357"/>
      <c r="B318" s="357"/>
      <c r="C318" s="358"/>
    </row>
    <row r="319" ht="15.75" customHeight="1">
      <c r="A319" s="357"/>
      <c r="B319" s="357"/>
      <c r="C319" s="358"/>
    </row>
    <row r="320" ht="15.75" customHeight="1">
      <c r="A320" s="357"/>
      <c r="B320" s="357"/>
      <c r="C320" s="358"/>
    </row>
    <row r="321" ht="15.75" customHeight="1">
      <c r="A321" s="357"/>
      <c r="B321" s="357"/>
      <c r="C321" s="358"/>
    </row>
    <row r="322" ht="15.75" customHeight="1">
      <c r="A322" s="357"/>
      <c r="B322" s="357"/>
      <c r="C322" s="358"/>
    </row>
    <row r="323" ht="15.75" customHeight="1">
      <c r="A323" s="357"/>
      <c r="B323" s="357"/>
      <c r="C323" s="358"/>
    </row>
    <row r="324" ht="15.75" customHeight="1">
      <c r="A324" s="357"/>
      <c r="B324" s="357"/>
      <c r="C324" s="358"/>
    </row>
    <row r="325" ht="15.75" customHeight="1">
      <c r="A325" s="357"/>
      <c r="B325" s="357"/>
      <c r="C325" s="358"/>
    </row>
    <row r="326" ht="15.75" customHeight="1">
      <c r="A326" s="357"/>
      <c r="B326" s="357"/>
      <c r="C326" s="358"/>
    </row>
    <row r="327" ht="15.75" customHeight="1">
      <c r="A327" s="357"/>
      <c r="B327" s="357"/>
      <c r="C327" s="358"/>
    </row>
    <row r="328" ht="15.75" customHeight="1">
      <c r="A328" s="357"/>
      <c r="B328" s="357"/>
      <c r="C328" s="358"/>
    </row>
    <row r="329" ht="15.75" customHeight="1">
      <c r="A329" s="357"/>
      <c r="B329" s="357"/>
      <c r="C329" s="358"/>
    </row>
    <row r="330" ht="15.75" customHeight="1">
      <c r="A330" s="357"/>
      <c r="B330" s="357"/>
      <c r="C330" s="358"/>
    </row>
    <row r="331" ht="15.75" customHeight="1">
      <c r="A331" s="357"/>
      <c r="B331" s="357"/>
      <c r="C331" s="358"/>
    </row>
    <row r="332" ht="15.75" customHeight="1">
      <c r="A332" s="357"/>
      <c r="B332" s="357"/>
      <c r="C332" s="358"/>
    </row>
    <row r="333" ht="15.75" customHeight="1">
      <c r="A333" s="357"/>
      <c r="B333" s="357"/>
      <c r="C333" s="358"/>
    </row>
    <row r="334" ht="15.75" customHeight="1">
      <c r="A334" s="357"/>
      <c r="B334" s="357"/>
      <c r="C334" s="358"/>
    </row>
    <row r="335" ht="15.75" customHeight="1">
      <c r="A335" s="357"/>
      <c r="B335" s="357"/>
      <c r="C335" s="358"/>
    </row>
    <row r="336" ht="15.75" customHeight="1">
      <c r="A336" s="357"/>
      <c r="B336" s="357"/>
      <c r="C336" s="358"/>
    </row>
    <row r="337" ht="15.75" customHeight="1">
      <c r="A337" s="357"/>
      <c r="B337" s="357"/>
      <c r="C337" s="358"/>
    </row>
    <row r="338" ht="15.75" customHeight="1">
      <c r="A338" s="357"/>
      <c r="B338" s="357"/>
      <c r="C338" s="358"/>
    </row>
    <row r="339" ht="15.75" customHeight="1">
      <c r="A339" s="357"/>
      <c r="B339" s="357"/>
      <c r="C339" s="358"/>
    </row>
    <row r="340" ht="15.75" customHeight="1">
      <c r="A340" s="357"/>
      <c r="B340" s="357"/>
      <c r="C340" s="358"/>
    </row>
    <row r="341" ht="15.75" customHeight="1">
      <c r="A341" s="357"/>
      <c r="B341" s="357"/>
      <c r="C341" s="358"/>
    </row>
    <row r="342" ht="15.75" customHeight="1">
      <c r="A342" s="357"/>
      <c r="B342" s="357"/>
      <c r="C342" s="358"/>
    </row>
    <row r="343" ht="15.75" customHeight="1">
      <c r="A343" s="357"/>
      <c r="B343" s="357"/>
      <c r="C343" s="358"/>
    </row>
    <row r="344" ht="15.75" customHeight="1">
      <c r="A344" s="357"/>
      <c r="B344" s="357"/>
      <c r="C344" s="358"/>
    </row>
    <row r="345" ht="15.75" customHeight="1">
      <c r="A345" s="357"/>
      <c r="B345" s="357"/>
      <c r="C345" s="358"/>
    </row>
    <row r="346" ht="15.75" customHeight="1">
      <c r="A346" s="357"/>
      <c r="B346" s="357"/>
      <c r="C346" s="358"/>
    </row>
    <row r="347" ht="15.75" customHeight="1">
      <c r="A347" s="357"/>
      <c r="B347" s="357"/>
      <c r="C347" s="358"/>
    </row>
    <row r="348" ht="15.75" customHeight="1">
      <c r="A348" s="357"/>
      <c r="B348" s="357"/>
      <c r="C348" s="358"/>
    </row>
    <row r="349" ht="15.75" customHeight="1">
      <c r="A349" s="357"/>
      <c r="B349" s="357"/>
      <c r="C349" s="358"/>
    </row>
    <row r="350" ht="15.75" customHeight="1">
      <c r="A350" s="357"/>
      <c r="B350" s="357"/>
      <c r="C350" s="358"/>
    </row>
    <row r="351" ht="15.75" customHeight="1">
      <c r="A351" s="357"/>
      <c r="B351" s="357"/>
      <c r="C351" s="358"/>
    </row>
    <row r="352" ht="15.75" customHeight="1">
      <c r="A352" s="357"/>
      <c r="B352" s="357"/>
      <c r="C352" s="358"/>
    </row>
    <row r="353" ht="15.75" customHeight="1">
      <c r="A353" s="357"/>
      <c r="B353" s="357"/>
      <c r="C353" s="358"/>
    </row>
    <row r="354" ht="15.75" customHeight="1">
      <c r="A354" s="357"/>
      <c r="B354" s="357"/>
      <c r="C354" s="358"/>
    </row>
    <row r="355" ht="15.75" customHeight="1">
      <c r="A355" s="357"/>
      <c r="B355" s="357"/>
      <c r="C355" s="358"/>
    </row>
    <row r="356" ht="15.75" customHeight="1">
      <c r="A356" s="357"/>
      <c r="B356" s="357"/>
      <c r="C356" s="358"/>
    </row>
    <row r="357" ht="15.75" customHeight="1">
      <c r="A357" s="357"/>
      <c r="B357" s="357"/>
      <c r="C357" s="358"/>
    </row>
    <row r="358" ht="15.75" customHeight="1">
      <c r="A358" s="357"/>
      <c r="B358" s="357"/>
      <c r="C358" s="358"/>
    </row>
    <row r="359" ht="15.75" customHeight="1">
      <c r="A359" s="357"/>
      <c r="B359" s="357"/>
      <c r="C359" s="358"/>
    </row>
    <row r="360" ht="15.75" customHeight="1">
      <c r="A360" s="357"/>
      <c r="B360" s="357"/>
      <c r="C360" s="358"/>
    </row>
    <row r="361" ht="15.75" customHeight="1">
      <c r="A361" s="357"/>
      <c r="B361" s="357"/>
      <c r="C361" s="358"/>
    </row>
    <row r="362" ht="15.75" customHeight="1">
      <c r="A362" s="357"/>
      <c r="B362" s="357"/>
      <c r="C362" s="358"/>
    </row>
    <row r="363" ht="15.75" customHeight="1">
      <c r="A363" s="357"/>
      <c r="B363" s="357"/>
      <c r="C363" s="358"/>
    </row>
    <row r="364" ht="15.75" customHeight="1">
      <c r="A364" s="357"/>
      <c r="B364" s="357"/>
      <c r="C364" s="358"/>
    </row>
    <row r="365" ht="15.75" customHeight="1">
      <c r="A365" s="357"/>
      <c r="B365" s="357"/>
      <c r="C365" s="358"/>
    </row>
    <row r="366" ht="15.75" customHeight="1">
      <c r="A366" s="357"/>
      <c r="B366" s="357"/>
      <c r="C366" s="358"/>
    </row>
    <row r="367" ht="15.75" customHeight="1">
      <c r="A367" s="357"/>
      <c r="B367" s="357"/>
      <c r="C367" s="358"/>
    </row>
    <row r="368" ht="15.75" customHeight="1">
      <c r="A368" s="357"/>
      <c r="B368" s="357"/>
      <c r="C368" s="358"/>
    </row>
    <row r="369" ht="15.75" customHeight="1">
      <c r="A369" s="357"/>
      <c r="B369" s="357"/>
      <c r="C369" s="358"/>
    </row>
    <row r="370" ht="15.75" customHeight="1">
      <c r="A370" s="357"/>
      <c r="B370" s="357"/>
      <c r="C370" s="358"/>
    </row>
    <row r="371" ht="15.75" customHeight="1">
      <c r="A371" s="357"/>
      <c r="B371" s="357"/>
      <c r="C371" s="358"/>
    </row>
    <row r="372" ht="15.75" customHeight="1">
      <c r="A372" s="357"/>
      <c r="B372" s="357"/>
      <c r="C372" s="358"/>
    </row>
    <row r="373" ht="15.75" customHeight="1">
      <c r="A373" s="357"/>
      <c r="B373" s="357"/>
      <c r="C373" s="358"/>
    </row>
    <row r="374" ht="15.75" customHeight="1">
      <c r="A374" s="357"/>
      <c r="B374" s="357"/>
      <c r="C374" s="358"/>
    </row>
    <row r="375" ht="15.75" customHeight="1">
      <c r="A375" s="357"/>
      <c r="B375" s="357"/>
      <c r="C375" s="358"/>
    </row>
    <row r="376" ht="15.75" customHeight="1">
      <c r="A376" s="357"/>
      <c r="B376" s="357"/>
      <c r="C376" s="358"/>
    </row>
    <row r="377" ht="15.75" customHeight="1">
      <c r="A377" s="357"/>
      <c r="B377" s="357"/>
      <c r="C377" s="358"/>
    </row>
    <row r="378" ht="15.75" customHeight="1">
      <c r="A378" s="357"/>
      <c r="B378" s="357"/>
      <c r="C378" s="358"/>
    </row>
    <row r="379" ht="15.75" customHeight="1">
      <c r="A379" s="357"/>
      <c r="B379" s="357"/>
      <c r="C379" s="358"/>
    </row>
    <row r="380" ht="15.75" customHeight="1">
      <c r="A380" s="357"/>
      <c r="B380" s="357"/>
      <c r="C380" s="358"/>
    </row>
    <row r="381" ht="15.75" customHeight="1">
      <c r="A381" s="357"/>
      <c r="B381" s="357"/>
      <c r="C381" s="358"/>
    </row>
    <row r="382" ht="15.75" customHeight="1">
      <c r="A382" s="357"/>
      <c r="B382" s="357"/>
      <c r="C382" s="358"/>
    </row>
    <row r="383" ht="15.75" customHeight="1">
      <c r="A383" s="357"/>
      <c r="B383" s="357"/>
      <c r="C383" s="358"/>
    </row>
    <row r="384" ht="15.75" customHeight="1">
      <c r="A384" s="357"/>
      <c r="B384" s="357"/>
      <c r="C384" s="358"/>
    </row>
    <row r="385" ht="15.75" customHeight="1">
      <c r="A385" s="357"/>
      <c r="B385" s="357"/>
      <c r="C385" s="358"/>
    </row>
    <row r="386" ht="15.75" customHeight="1">
      <c r="A386" s="357"/>
      <c r="B386" s="357"/>
      <c r="C386" s="358"/>
    </row>
    <row r="387" ht="15.75" customHeight="1">
      <c r="A387" s="357"/>
      <c r="B387" s="357"/>
      <c r="C387" s="358"/>
    </row>
    <row r="388" ht="15.75" customHeight="1">
      <c r="A388" s="357"/>
      <c r="B388" s="357"/>
      <c r="C388" s="358"/>
    </row>
    <row r="389" ht="15.75" customHeight="1">
      <c r="A389" s="357"/>
      <c r="B389" s="357"/>
      <c r="C389" s="358"/>
    </row>
    <row r="390" ht="15.75" customHeight="1">
      <c r="A390" s="357"/>
      <c r="B390" s="357"/>
      <c r="C390" s="358"/>
    </row>
    <row r="391" ht="15.75" customHeight="1">
      <c r="A391" s="357"/>
      <c r="B391" s="357"/>
      <c r="C391" s="358"/>
    </row>
    <row r="392" ht="15.75" customHeight="1">
      <c r="A392" s="357"/>
      <c r="B392" s="357"/>
      <c r="C392" s="358"/>
    </row>
    <row r="393" ht="15.75" customHeight="1">
      <c r="A393" s="357"/>
      <c r="B393" s="357"/>
      <c r="C393" s="358"/>
    </row>
    <row r="394" ht="15.75" customHeight="1">
      <c r="A394" s="357"/>
      <c r="B394" s="357"/>
      <c r="C394" s="358"/>
    </row>
    <row r="395" ht="15.75" customHeight="1">
      <c r="A395" s="357"/>
      <c r="B395" s="357"/>
      <c r="C395" s="358"/>
    </row>
    <row r="396" ht="15.75" customHeight="1">
      <c r="A396" s="357"/>
      <c r="B396" s="357"/>
      <c r="C396" s="358"/>
    </row>
    <row r="397" ht="15.75" customHeight="1">
      <c r="A397" s="357"/>
      <c r="B397" s="357"/>
      <c r="C397" s="358"/>
    </row>
    <row r="398" ht="15.75" customHeight="1">
      <c r="A398" s="357"/>
      <c r="B398" s="357"/>
      <c r="C398" s="358"/>
    </row>
    <row r="399" ht="15.75" customHeight="1">
      <c r="A399" s="357"/>
      <c r="B399" s="357"/>
      <c r="C399" s="358"/>
    </row>
    <row r="400" ht="15.75" customHeight="1">
      <c r="A400" s="357"/>
      <c r="B400" s="357"/>
      <c r="C400" s="358"/>
    </row>
    <row r="401" ht="15.75" customHeight="1">
      <c r="A401" s="357"/>
      <c r="B401" s="357"/>
      <c r="C401" s="358"/>
    </row>
    <row r="402" ht="15.75" customHeight="1">
      <c r="A402" s="357"/>
      <c r="B402" s="357"/>
      <c r="C402" s="358"/>
    </row>
    <row r="403" ht="15.75" customHeight="1">
      <c r="A403" s="357"/>
      <c r="B403" s="357"/>
      <c r="C403" s="358"/>
    </row>
    <row r="404" ht="15.75" customHeight="1">
      <c r="A404" s="357"/>
      <c r="B404" s="357"/>
      <c r="C404" s="358"/>
    </row>
    <row r="405" ht="15.75" customHeight="1">
      <c r="A405" s="357"/>
      <c r="B405" s="357"/>
      <c r="C405" s="358"/>
    </row>
    <row r="406" ht="15.75" customHeight="1">
      <c r="A406" s="357"/>
      <c r="B406" s="357"/>
      <c r="C406" s="358"/>
    </row>
    <row r="407" ht="15.75" customHeight="1">
      <c r="A407" s="357"/>
      <c r="B407" s="357"/>
      <c r="C407" s="358"/>
    </row>
    <row r="408" ht="15.75" customHeight="1">
      <c r="A408" s="357"/>
      <c r="B408" s="357"/>
      <c r="C408" s="358"/>
    </row>
    <row r="409" ht="15.75" customHeight="1">
      <c r="A409" s="357"/>
      <c r="B409" s="357"/>
      <c r="C409" s="358"/>
    </row>
    <row r="410" ht="15.75" customHeight="1">
      <c r="A410" s="357"/>
      <c r="B410" s="357"/>
      <c r="C410" s="358"/>
    </row>
    <row r="411" ht="15.75" customHeight="1">
      <c r="A411" s="357"/>
      <c r="B411" s="357"/>
      <c r="C411" s="358"/>
    </row>
    <row r="412" ht="15.75" customHeight="1">
      <c r="A412" s="357"/>
      <c r="B412" s="357"/>
      <c r="C412" s="358"/>
    </row>
    <row r="413" ht="15.75" customHeight="1">
      <c r="A413" s="357"/>
      <c r="B413" s="357"/>
      <c r="C413" s="358"/>
    </row>
    <row r="414" ht="15.75" customHeight="1">
      <c r="A414" s="357"/>
      <c r="B414" s="357"/>
      <c r="C414" s="358"/>
    </row>
    <row r="415" ht="15.75" customHeight="1">
      <c r="A415" s="357"/>
      <c r="B415" s="357"/>
      <c r="C415" s="358"/>
    </row>
    <row r="416" ht="15.75" customHeight="1">
      <c r="A416" s="357"/>
      <c r="B416" s="357"/>
      <c r="C416" s="358"/>
    </row>
    <row r="417" ht="15.75" customHeight="1">
      <c r="A417" s="357"/>
      <c r="B417" s="357"/>
      <c r="C417" s="358"/>
    </row>
    <row r="418" ht="15.75" customHeight="1">
      <c r="A418" s="357"/>
      <c r="B418" s="357"/>
      <c r="C418" s="358"/>
    </row>
    <row r="419" ht="15.75" customHeight="1">
      <c r="A419" s="357"/>
      <c r="B419" s="357"/>
      <c r="C419" s="358"/>
    </row>
    <row r="420" ht="15.75" customHeight="1">
      <c r="A420" s="357"/>
      <c r="B420" s="357"/>
      <c r="C420" s="358"/>
    </row>
    <row r="421" ht="15.75" customHeight="1">
      <c r="A421" s="357"/>
      <c r="B421" s="357"/>
      <c r="C421" s="358"/>
    </row>
    <row r="422" ht="15.75" customHeight="1">
      <c r="A422" s="357"/>
      <c r="B422" s="357"/>
      <c r="C422" s="358"/>
    </row>
    <row r="423" ht="15.75" customHeight="1">
      <c r="A423" s="357"/>
      <c r="B423" s="357"/>
      <c r="C423" s="358"/>
    </row>
    <row r="424" ht="15.75" customHeight="1">
      <c r="A424" s="357"/>
      <c r="B424" s="357"/>
      <c r="C424" s="358"/>
    </row>
    <row r="425" ht="15.75" customHeight="1">
      <c r="A425" s="357"/>
      <c r="B425" s="357"/>
      <c r="C425" s="358"/>
    </row>
    <row r="426" ht="15.75" customHeight="1">
      <c r="A426" s="357"/>
      <c r="B426" s="357"/>
      <c r="C426" s="358"/>
    </row>
    <row r="427" ht="15.75" customHeight="1">
      <c r="A427" s="357"/>
      <c r="B427" s="357"/>
      <c r="C427" s="358"/>
    </row>
    <row r="428" ht="15.75" customHeight="1">
      <c r="A428" s="357"/>
      <c r="B428" s="357"/>
      <c r="C428" s="358"/>
    </row>
    <row r="429" ht="15.75" customHeight="1">
      <c r="A429" s="357"/>
      <c r="B429" s="357"/>
      <c r="C429" s="358"/>
    </row>
    <row r="430" ht="15.75" customHeight="1">
      <c r="A430" s="357"/>
      <c r="B430" s="357"/>
      <c r="C430" s="358"/>
    </row>
    <row r="431" ht="15.75" customHeight="1">
      <c r="A431" s="357"/>
      <c r="B431" s="357"/>
      <c r="C431" s="358"/>
    </row>
    <row r="432" ht="15.75" customHeight="1">
      <c r="A432" s="357"/>
      <c r="B432" s="357"/>
      <c r="C432" s="358"/>
    </row>
    <row r="433" ht="15.75" customHeight="1">
      <c r="A433" s="357"/>
      <c r="B433" s="357"/>
      <c r="C433" s="358"/>
    </row>
    <row r="434" ht="15.75" customHeight="1">
      <c r="A434" s="357"/>
      <c r="B434" s="357"/>
      <c r="C434" s="358"/>
    </row>
    <row r="435" ht="15.75" customHeight="1">
      <c r="A435" s="357"/>
      <c r="B435" s="357"/>
      <c r="C435" s="358"/>
    </row>
    <row r="436" ht="15.75" customHeight="1">
      <c r="A436" s="357"/>
      <c r="B436" s="357"/>
      <c r="C436" s="358"/>
    </row>
    <row r="437" ht="15.75" customHeight="1">
      <c r="A437" s="357"/>
      <c r="B437" s="357"/>
      <c r="C437" s="358"/>
    </row>
    <row r="438" ht="15.75" customHeight="1">
      <c r="A438" s="357"/>
      <c r="B438" s="357"/>
      <c r="C438" s="358"/>
    </row>
    <row r="439" ht="15.75" customHeight="1">
      <c r="A439" s="357"/>
      <c r="B439" s="357"/>
      <c r="C439" s="358"/>
    </row>
    <row r="440" ht="15.75" customHeight="1">
      <c r="A440" s="357"/>
      <c r="B440" s="357"/>
      <c r="C440" s="358"/>
    </row>
    <row r="441" ht="15.75" customHeight="1">
      <c r="A441" s="357"/>
      <c r="B441" s="357"/>
      <c r="C441" s="358"/>
    </row>
    <row r="442" ht="15.75" customHeight="1">
      <c r="A442" s="357"/>
      <c r="B442" s="357"/>
      <c r="C442" s="358"/>
    </row>
    <row r="443" ht="15.75" customHeight="1">
      <c r="A443" s="357"/>
      <c r="B443" s="357"/>
      <c r="C443" s="358"/>
    </row>
    <row r="444" ht="15.75" customHeight="1">
      <c r="A444" s="357"/>
      <c r="B444" s="357"/>
      <c r="C444" s="358"/>
    </row>
    <row r="445" ht="15.75" customHeight="1">
      <c r="A445" s="357"/>
      <c r="B445" s="357"/>
      <c r="C445" s="358"/>
    </row>
    <row r="446" ht="15.75" customHeight="1">
      <c r="A446" s="357"/>
      <c r="B446" s="357"/>
      <c r="C446" s="358"/>
    </row>
    <row r="447" ht="15.75" customHeight="1">
      <c r="A447" s="357"/>
      <c r="B447" s="357"/>
      <c r="C447" s="358"/>
    </row>
    <row r="448" ht="15.75" customHeight="1">
      <c r="A448" s="357"/>
      <c r="B448" s="357"/>
      <c r="C448" s="358"/>
    </row>
    <row r="449" ht="15.75" customHeight="1">
      <c r="A449" s="357"/>
      <c r="B449" s="357"/>
      <c r="C449" s="358"/>
    </row>
    <row r="450" ht="15.75" customHeight="1">
      <c r="A450" s="357"/>
      <c r="B450" s="357"/>
      <c r="C450" s="358"/>
    </row>
    <row r="451" ht="15.75" customHeight="1">
      <c r="A451" s="357"/>
      <c r="B451" s="357"/>
      <c r="C451" s="358"/>
    </row>
    <row r="452" ht="15.75" customHeight="1">
      <c r="A452" s="357"/>
      <c r="B452" s="357"/>
      <c r="C452" s="358"/>
    </row>
    <row r="453" ht="15.75" customHeight="1">
      <c r="A453" s="357"/>
      <c r="B453" s="357"/>
      <c r="C453" s="358"/>
    </row>
    <row r="454" ht="15.75" customHeight="1">
      <c r="A454" s="357"/>
      <c r="B454" s="357"/>
      <c r="C454" s="358"/>
    </row>
    <row r="455" ht="15.75" customHeight="1">
      <c r="A455" s="357"/>
      <c r="B455" s="357"/>
      <c r="C455" s="358"/>
    </row>
    <row r="456" ht="15.75" customHeight="1">
      <c r="A456" s="357"/>
      <c r="B456" s="357"/>
      <c r="C456" s="358"/>
    </row>
    <row r="457" ht="15.75" customHeight="1">
      <c r="A457" s="357"/>
      <c r="B457" s="357"/>
      <c r="C457" s="358"/>
    </row>
    <row r="458" ht="15.75" customHeight="1">
      <c r="A458" s="357"/>
      <c r="B458" s="357"/>
      <c r="C458" s="358"/>
    </row>
    <row r="459" ht="15.75" customHeight="1">
      <c r="A459" s="357"/>
      <c r="B459" s="357"/>
      <c r="C459" s="358"/>
    </row>
    <row r="460" ht="15.75" customHeight="1">
      <c r="A460" s="357"/>
      <c r="B460" s="357"/>
      <c r="C460" s="358"/>
    </row>
    <row r="461" ht="15.75" customHeight="1">
      <c r="A461" s="357"/>
      <c r="B461" s="357"/>
      <c r="C461" s="358"/>
    </row>
    <row r="462" ht="15.75" customHeight="1">
      <c r="A462" s="357"/>
      <c r="B462" s="357"/>
      <c r="C462" s="358"/>
    </row>
    <row r="463" ht="15.75" customHeight="1">
      <c r="A463" s="357"/>
      <c r="B463" s="357"/>
      <c r="C463" s="358"/>
    </row>
    <row r="464" ht="15.75" customHeight="1">
      <c r="A464" s="357"/>
      <c r="B464" s="357"/>
      <c r="C464" s="358"/>
    </row>
    <row r="465" ht="15.75" customHeight="1">
      <c r="A465" s="357"/>
      <c r="B465" s="357"/>
      <c r="C465" s="358"/>
    </row>
    <row r="466" ht="15.75" customHeight="1">
      <c r="A466" s="357"/>
      <c r="B466" s="357"/>
      <c r="C466" s="358"/>
    </row>
    <row r="467" ht="15.75" customHeight="1">
      <c r="A467" s="357"/>
      <c r="B467" s="357"/>
      <c r="C467" s="358"/>
    </row>
    <row r="468" ht="15.75" customHeight="1">
      <c r="A468" s="357"/>
      <c r="B468" s="357"/>
      <c r="C468" s="358"/>
    </row>
    <row r="469" ht="15.75" customHeight="1">
      <c r="A469" s="357"/>
      <c r="B469" s="357"/>
      <c r="C469" s="358"/>
    </row>
    <row r="470" ht="15.75" customHeight="1">
      <c r="A470" s="357"/>
      <c r="B470" s="357"/>
      <c r="C470" s="358"/>
    </row>
    <row r="471" ht="15.75" customHeight="1">
      <c r="A471" s="357"/>
      <c r="B471" s="357"/>
      <c r="C471" s="358"/>
    </row>
    <row r="472" ht="15.75" customHeight="1">
      <c r="A472" s="357"/>
      <c r="B472" s="357"/>
      <c r="C472" s="358"/>
    </row>
    <row r="473" ht="15.75" customHeight="1">
      <c r="A473" s="357"/>
      <c r="B473" s="357"/>
      <c r="C473" s="358"/>
    </row>
    <row r="474" ht="15.75" customHeight="1">
      <c r="A474" s="357"/>
      <c r="B474" s="357"/>
      <c r="C474" s="358"/>
    </row>
    <row r="475" ht="15.75" customHeight="1">
      <c r="A475" s="357"/>
      <c r="B475" s="357"/>
      <c r="C475" s="358"/>
    </row>
    <row r="476" ht="15.75" customHeight="1">
      <c r="A476" s="357"/>
      <c r="B476" s="357"/>
      <c r="C476" s="358"/>
    </row>
    <row r="477" ht="15.75" customHeight="1">
      <c r="A477" s="357"/>
      <c r="B477" s="357"/>
      <c r="C477" s="358"/>
    </row>
    <row r="478" ht="15.75" customHeight="1">
      <c r="A478" s="357"/>
      <c r="B478" s="357"/>
      <c r="C478" s="358"/>
    </row>
    <row r="479" ht="15.75" customHeight="1">
      <c r="A479" s="357"/>
      <c r="B479" s="357"/>
      <c r="C479" s="358"/>
    </row>
    <row r="480" ht="15.75" customHeight="1">
      <c r="A480" s="357"/>
      <c r="B480" s="357"/>
      <c r="C480" s="358"/>
    </row>
    <row r="481" ht="15.75" customHeight="1">
      <c r="A481" s="357"/>
      <c r="B481" s="357"/>
      <c r="C481" s="358"/>
    </row>
    <row r="482" ht="15.75" customHeight="1">
      <c r="A482" s="357"/>
      <c r="B482" s="357"/>
      <c r="C482" s="358"/>
    </row>
    <row r="483" ht="15.75" customHeight="1">
      <c r="A483" s="357"/>
      <c r="B483" s="357"/>
      <c r="C483" s="358"/>
    </row>
    <row r="484" ht="15.75" customHeight="1">
      <c r="A484" s="357"/>
      <c r="B484" s="357"/>
      <c r="C484" s="358"/>
    </row>
    <row r="485" ht="15.75" customHeight="1">
      <c r="A485" s="357"/>
      <c r="B485" s="357"/>
      <c r="C485" s="358"/>
    </row>
    <row r="486" ht="15.75" customHeight="1">
      <c r="A486" s="357"/>
      <c r="B486" s="357"/>
      <c r="C486" s="358"/>
    </row>
    <row r="487" ht="15.75" customHeight="1">
      <c r="A487" s="357"/>
      <c r="B487" s="357"/>
      <c r="C487" s="358"/>
    </row>
    <row r="488" ht="15.75" customHeight="1">
      <c r="A488" s="357"/>
      <c r="B488" s="357"/>
      <c r="C488" s="358"/>
    </row>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1:$B$749"/>
  <customSheetViews>
    <customSheetView guid="{1EF23D11-4E2A-4A43-9D4D-5A855A93FEB9}" filter="1" showAutoFilter="1">
      <autoFilter ref="$B$1:$B$749">
        <filterColumn colId="0">
          <filters blank="1">
            <filter val="Sebagian"/>
            <filter val="open"/>
            <filter val="Open"/>
          </filters>
        </filterColumn>
      </autoFilter>
    </customSheetView>
  </customSheetViews>
  <hyperlinks>
    <hyperlink r:id="rId1" ref="A107"/>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38"/>
    <col customWidth="1" min="2" max="2" width="126.38"/>
    <col customWidth="1" min="3" max="3" width="24.0"/>
    <col customWidth="1" min="4" max="4" width="20.88"/>
    <col customWidth="1" min="5" max="6" width="12.63"/>
  </cols>
  <sheetData>
    <row r="1" ht="15.75" customHeight="1">
      <c r="A1" s="368"/>
      <c r="B1" s="369" t="s">
        <v>2733</v>
      </c>
    </row>
    <row r="2" ht="15.75" customHeight="1">
      <c r="A2" s="370">
        <v>1.0</v>
      </c>
      <c r="B2" s="14" t="s">
        <v>2734</v>
      </c>
      <c r="C2" s="100"/>
    </row>
    <row r="3" ht="15.75" customHeight="1">
      <c r="A3" s="370">
        <v>2.0</v>
      </c>
      <c r="B3" s="14" t="s">
        <v>2735</v>
      </c>
      <c r="C3" s="100"/>
    </row>
    <row r="4" ht="15.75" customHeight="1">
      <c r="A4" s="370">
        <v>3.0</v>
      </c>
      <c r="B4" s="14" t="s">
        <v>2736</v>
      </c>
      <c r="C4" s="100"/>
    </row>
    <row r="5" ht="15.75" customHeight="1">
      <c r="A5" s="370">
        <v>4.0</v>
      </c>
      <c r="B5" s="14" t="s">
        <v>2737</v>
      </c>
      <c r="C5" s="100"/>
    </row>
    <row r="6" ht="15.75" customHeight="1">
      <c r="A6" s="370">
        <v>5.0</v>
      </c>
      <c r="B6" s="14" t="s">
        <v>2738</v>
      </c>
    </row>
    <row r="7" ht="15.75" customHeight="1">
      <c r="A7" s="370">
        <v>6.0</v>
      </c>
      <c r="B7" s="14" t="s">
        <v>2739</v>
      </c>
    </row>
    <row r="8" ht="15.75" customHeight="1">
      <c r="A8" s="370">
        <v>7.0</v>
      </c>
      <c r="B8" s="14" t="s">
        <v>2740</v>
      </c>
    </row>
    <row r="9" ht="15.75" customHeight="1">
      <c r="A9" s="370">
        <v>8.0</v>
      </c>
      <c r="B9" s="14" t="s">
        <v>2741</v>
      </c>
    </row>
    <row r="10" ht="15.75" customHeight="1">
      <c r="A10" s="370">
        <v>9.0</v>
      </c>
      <c r="B10" s="14" t="s">
        <v>2742</v>
      </c>
    </row>
    <row r="11" ht="15.75" customHeight="1">
      <c r="A11" s="370">
        <v>10.0</v>
      </c>
      <c r="B11" s="14" t="s">
        <v>2743</v>
      </c>
    </row>
    <row r="12" ht="15.75" customHeight="1">
      <c r="A12" s="370">
        <v>11.0</v>
      </c>
      <c r="B12" s="14" t="s">
        <v>2744</v>
      </c>
    </row>
    <row r="13" ht="15.75" customHeight="1">
      <c r="A13" s="370">
        <v>12.0</v>
      </c>
      <c r="B13" s="14" t="s">
        <v>2745</v>
      </c>
    </row>
    <row r="14" ht="15.75" customHeight="1">
      <c r="A14" s="370">
        <v>13.0</v>
      </c>
      <c r="B14" s="14" t="s">
        <v>2746</v>
      </c>
    </row>
    <row r="15" ht="15.75" customHeight="1">
      <c r="A15" s="370">
        <v>14.0</v>
      </c>
      <c r="B15" s="14" t="s">
        <v>2747</v>
      </c>
    </row>
    <row r="16" ht="15.75" customHeight="1">
      <c r="A16" s="370">
        <v>15.0</v>
      </c>
      <c r="B16" s="14" t="s">
        <v>2748</v>
      </c>
    </row>
    <row r="17" ht="15.75" customHeight="1">
      <c r="A17" s="370">
        <v>16.0</v>
      </c>
      <c r="B17" s="14" t="s">
        <v>2749</v>
      </c>
    </row>
    <row r="18" ht="15.75" customHeight="1">
      <c r="A18" s="370">
        <v>17.0</v>
      </c>
      <c r="B18" s="14" t="s">
        <v>2750</v>
      </c>
    </row>
    <row r="19" ht="15.75" customHeight="1">
      <c r="A19" s="370">
        <v>18.0</v>
      </c>
      <c r="B19" s="14" t="s">
        <v>2751</v>
      </c>
    </row>
    <row r="20" ht="15.75" customHeight="1">
      <c r="A20" s="370">
        <v>19.0</v>
      </c>
      <c r="B20" s="14" t="s">
        <v>2752</v>
      </c>
    </row>
    <row r="21" ht="15.75" customHeight="1">
      <c r="A21" s="370">
        <v>20.0</v>
      </c>
      <c r="B21" s="14" t="s">
        <v>2753</v>
      </c>
    </row>
    <row r="22" ht="15.75" customHeight="1">
      <c r="A22" s="370">
        <v>21.0</v>
      </c>
      <c r="B22" s="14" t="s">
        <v>2754</v>
      </c>
    </row>
    <row r="23" ht="15.75" customHeight="1">
      <c r="A23" s="370">
        <v>22.0</v>
      </c>
      <c r="B23" s="14" t="s">
        <v>2755</v>
      </c>
    </row>
    <row r="24" ht="15.75" customHeight="1">
      <c r="A24" s="370">
        <v>23.0</v>
      </c>
      <c r="B24" s="14" t="s">
        <v>2756</v>
      </c>
    </row>
    <row r="25" ht="15.75" customHeight="1">
      <c r="A25" s="370">
        <v>24.0</v>
      </c>
      <c r="B25" s="14" t="s">
        <v>2757</v>
      </c>
    </row>
    <row r="26" ht="15.75" customHeight="1">
      <c r="A26" s="370">
        <v>25.0</v>
      </c>
      <c r="B26" s="14" t="s">
        <v>2758</v>
      </c>
    </row>
    <row r="27" ht="15.75" customHeight="1">
      <c r="A27" s="370">
        <v>26.0</v>
      </c>
      <c r="B27" s="14" t="s">
        <v>2759</v>
      </c>
    </row>
    <row r="28" ht="15.75" customHeight="1">
      <c r="A28" s="370">
        <v>27.0</v>
      </c>
      <c r="B28" s="14" t="s">
        <v>2760</v>
      </c>
    </row>
    <row r="29" ht="15.75" customHeight="1">
      <c r="A29" s="370">
        <v>28.0</v>
      </c>
      <c r="B29" s="14" t="s">
        <v>2761</v>
      </c>
    </row>
    <row r="30" ht="15.75" customHeight="1">
      <c r="A30" s="370">
        <v>29.0</v>
      </c>
      <c r="B30" s="14" t="s">
        <v>2762</v>
      </c>
    </row>
    <row r="31" ht="15.75" customHeight="1">
      <c r="A31" s="370">
        <v>30.0</v>
      </c>
      <c r="B31" s="14" t="s">
        <v>2763</v>
      </c>
    </row>
    <row r="32" ht="15.75" customHeight="1">
      <c r="A32" s="370">
        <v>31.0</v>
      </c>
      <c r="B32" s="14" t="s">
        <v>2764</v>
      </c>
    </row>
    <row r="33" ht="15.75" customHeight="1">
      <c r="A33" s="370">
        <v>32.0</v>
      </c>
      <c r="B33" s="14" t="s">
        <v>2765</v>
      </c>
    </row>
    <row r="34" ht="15.75" customHeight="1">
      <c r="A34" s="370">
        <v>33.0</v>
      </c>
      <c r="B34" s="14" t="s">
        <v>2766</v>
      </c>
    </row>
    <row r="35" ht="15.75" customHeight="1">
      <c r="B35" s="371" t="s">
        <v>2767</v>
      </c>
      <c r="D35" s="372" t="s">
        <v>2768</v>
      </c>
    </row>
    <row r="36" ht="15.75" customHeight="1">
      <c r="B36" s="373"/>
      <c r="D36" s="374"/>
    </row>
    <row r="37" ht="15.75" customHeight="1">
      <c r="B37" s="373" t="s">
        <v>2769</v>
      </c>
      <c r="D37" s="374" t="s">
        <v>2770</v>
      </c>
    </row>
    <row r="38" ht="15.75" customHeight="1">
      <c r="B38" s="373" t="s">
        <v>2771</v>
      </c>
      <c r="D38" s="374" t="s">
        <v>2772</v>
      </c>
    </row>
    <row r="39" ht="15.75" customHeight="1">
      <c r="B39" s="373" t="s">
        <v>2773</v>
      </c>
      <c r="D39" s="374" t="s">
        <v>2774</v>
      </c>
    </row>
    <row r="40" ht="15.75" customHeight="1">
      <c r="B40" s="373" t="s">
        <v>2775</v>
      </c>
      <c r="D40" s="374"/>
    </row>
    <row r="41" ht="15.75" customHeight="1">
      <c r="B41" s="373" t="s">
        <v>2776</v>
      </c>
      <c r="D41" s="374" t="s">
        <v>2777</v>
      </c>
    </row>
    <row r="42" ht="15.75" customHeight="1">
      <c r="B42" s="373" t="s">
        <v>2778</v>
      </c>
      <c r="D42" s="374" t="s">
        <v>2779</v>
      </c>
    </row>
    <row r="43" ht="15.75" customHeight="1">
      <c r="B43" s="373" t="s">
        <v>2780</v>
      </c>
      <c r="D43" s="374" t="s">
        <v>2781</v>
      </c>
    </row>
    <row r="44" ht="15.75" customHeight="1">
      <c r="B44" s="373" t="s">
        <v>2782</v>
      </c>
      <c r="D44" s="374"/>
    </row>
    <row r="45" ht="15.75" customHeight="1">
      <c r="B45" s="373" t="s">
        <v>2783</v>
      </c>
      <c r="D45" s="374" t="s">
        <v>2784</v>
      </c>
    </row>
    <row r="46" ht="15.75" customHeight="1">
      <c r="B46" s="373" t="s">
        <v>2785</v>
      </c>
      <c r="D46" s="374" t="s">
        <v>2786</v>
      </c>
    </row>
    <row r="47" ht="15.75" customHeight="1">
      <c r="D47" s="374" t="s">
        <v>2787</v>
      </c>
    </row>
    <row r="48" ht="15.75" customHeight="1">
      <c r="B48" s="375" t="s">
        <v>2788</v>
      </c>
      <c r="D48" s="374"/>
    </row>
    <row r="49" ht="15.75" customHeight="1">
      <c r="B49" s="376"/>
      <c r="D49" s="374" t="s">
        <v>2789</v>
      </c>
    </row>
    <row r="50" ht="15.75" customHeight="1">
      <c r="B50" s="376" t="s">
        <v>2790</v>
      </c>
      <c r="D50" s="374" t="s">
        <v>2791</v>
      </c>
    </row>
    <row r="51" ht="15.75" customHeight="1">
      <c r="B51" s="376" t="s">
        <v>2792</v>
      </c>
      <c r="D51" s="374" t="s">
        <v>2793</v>
      </c>
    </row>
    <row r="52" ht="15.75" customHeight="1">
      <c r="B52" s="376" t="s">
        <v>2794</v>
      </c>
      <c r="D52" s="374"/>
    </row>
    <row r="53" ht="15.75" customHeight="1">
      <c r="B53" s="376" t="s">
        <v>2795</v>
      </c>
      <c r="D53" s="374" t="s">
        <v>2796</v>
      </c>
    </row>
    <row r="54" ht="15.75" customHeight="1">
      <c r="B54" s="376" t="s">
        <v>2797</v>
      </c>
      <c r="D54" s="374" t="s">
        <v>2791</v>
      </c>
    </row>
    <row r="55" ht="15.75" customHeight="1">
      <c r="B55" s="376" t="s">
        <v>2798</v>
      </c>
      <c r="D55" s="374" t="s">
        <v>2799</v>
      </c>
    </row>
    <row r="56" ht="15.75" customHeight="1">
      <c r="B56" s="376" t="s">
        <v>2800</v>
      </c>
      <c r="D56" s="374" t="s">
        <v>2801</v>
      </c>
    </row>
    <row r="57" ht="15.75" customHeight="1">
      <c r="B57" s="376" t="s">
        <v>2802</v>
      </c>
      <c r="D57" s="374" t="s">
        <v>2803</v>
      </c>
    </row>
    <row r="58" ht="15.75" customHeight="1">
      <c r="B58" s="376" t="s">
        <v>2804</v>
      </c>
      <c r="D58" s="374"/>
    </row>
    <row r="59" ht="15.75" customHeight="1">
      <c r="B59" s="14"/>
      <c r="D59" s="374" t="s">
        <v>2805</v>
      </c>
    </row>
    <row r="60" ht="15.75" customHeight="1">
      <c r="B60" s="377" t="s">
        <v>2806</v>
      </c>
      <c r="D60" s="374" t="s">
        <v>2807</v>
      </c>
    </row>
    <row r="61" ht="15.75" customHeight="1">
      <c r="B61" s="378"/>
      <c r="D61" s="374" t="s">
        <v>2781</v>
      </c>
    </row>
    <row r="62" ht="15.75" customHeight="1">
      <c r="B62" s="378" t="s">
        <v>2808</v>
      </c>
      <c r="D62" s="374" t="s">
        <v>2809</v>
      </c>
    </row>
    <row r="63" ht="15.75" customHeight="1">
      <c r="B63" s="378" t="s">
        <v>2810</v>
      </c>
    </row>
    <row r="64" ht="15.75" customHeight="1">
      <c r="B64" s="378" t="s">
        <v>2811</v>
      </c>
    </row>
    <row r="65" ht="15.75" customHeight="1">
      <c r="B65" s="378" t="s">
        <v>2812</v>
      </c>
    </row>
    <row r="66" ht="15.75" customHeight="1">
      <c r="B66" s="378" t="s">
        <v>2813</v>
      </c>
    </row>
    <row r="67" ht="15.75" customHeight="1">
      <c r="B67" s="378" t="s">
        <v>2814</v>
      </c>
    </row>
    <row r="68" ht="15.75" customHeight="1">
      <c r="B68" s="378" t="s">
        <v>2815</v>
      </c>
    </row>
    <row r="69" ht="15.75" customHeight="1">
      <c r="B69" s="378" t="s">
        <v>2816</v>
      </c>
    </row>
    <row r="70" ht="15.75" customHeight="1">
      <c r="B70" s="378" t="s">
        <v>2817</v>
      </c>
    </row>
    <row r="71" ht="15.75" customHeight="1">
      <c r="B71" s="378" t="s">
        <v>2818</v>
      </c>
    </row>
    <row r="72" ht="15.75" customHeight="1">
      <c r="B72" s="378" t="s">
        <v>2819</v>
      </c>
    </row>
    <row r="73" ht="15.75" customHeight="1">
      <c r="B73" s="378" t="s">
        <v>2820</v>
      </c>
    </row>
    <row r="74" ht="15.75" customHeight="1">
      <c r="B74" s="378" t="s">
        <v>2821</v>
      </c>
    </row>
    <row r="75" ht="15.75" customHeight="1">
      <c r="B75" s="378" t="s">
        <v>2822</v>
      </c>
    </row>
    <row r="76" ht="15.75" customHeight="1">
      <c r="B76" s="378" t="s">
        <v>2823</v>
      </c>
    </row>
    <row r="77" ht="15.75" customHeight="1">
      <c r="B77" s="378" t="s">
        <v>2824</v>
      </c>
    </row>
    <row r="78" ht="15.75" customHeight="1">
      <c r="B78" s="378" t="s">
        <v>2825</v>
      </c>
    </row>
    <row r="79" ht="15.75" customHeight="1">
      <c r="B79" s="378" t="s">
        <v>2826</v>
      </c>
    </row>
    <row r="80" ht="15.75" customHeight="1">
      <c r="B80" s="14"/>
    </row>
    <row r="81" ht="15.75" customHeight="1">
      <c r="B81" s="379" t="s">
        <v>2827</v>
      </c>
    </row>
    <row r="82" ht="15.75" customHeight="1">
      <c r="B82" s="380"/>
    </row>
    <row r="83" ht="15.75" customHeight="1">
      <c r="B83" s="380" t="s">
        <v>2828</v>
      </c>
    </row>
    <row r="84" ht="15.75" customHeight="1">
      <c r="B84" s="380" t="s">
        <v>2829</v>
      </c>
    </row>
    <row r="85" ht="15.75" customHeight="1">
      <c r="B85" s="380" t="s">
        <v>2830</v>
      </c>
    </row>
    <row r="86" ht="15.75" customHeight="1">
      <c r="B86" s="380" t="s">
        <v>2831</v>
      </c>
    </row>
    <row r="87" ht="15.75" customHeight="1">
      <c r="B87" s="380" t="s">
        <v>2832</v>
      </c>
    </row>
    <row r="88" ht="15.75" customHeight="1">
      <c r="B88" s="380" t="s">
        <v>2833</v>
      </c>
    </row>
    <row r="89" ht="15.75" customHeight="1">
      <c r="B89" s="380" t="s">
        <v>2834</v>
      </c>
    </row>
    <row r="90" ht="15.75" customHeight="1">
      <c r="B90" s="380" t="s">
        <v>2835</v>
      </c>
    </row>
    <row r="91" ht="15.75" customHeight="1">
      <c r="B91" s="380" t="s">
        <v>2836</v>
      </c>
    </row>
    <row r="92" ht="15.75" customHeight="1">
      <c r="B92" s="380" t="s">
        <v>2835</v>
      </c>
    </row>
    <row r="93" ht="15.75" customHeight="1">
      <c r="B93" s="380" t="s">
        <v>2837</v>
      </c>
    </row>
    <row r="94" ht="15.75" customHeight="1">
      <c r="B94" s="380" t="s">
        <v>2838</v>
      </c>
    </row>
    <row r="95" ht="15.75" customHeight="1">
      <c r="B95" s="380" t="s">
        <v>2839</v>
      </c>
    </row>
    <row r="96" ht="15.75" customHeight="1">
      <c r="B96" s="380" t="s">
        <v>2829</v>
      </c>
    </row>
    <row r="97" ht="15.75" customHeight="1">
      <c r="B97" s="380" t="s">
        <v>2838</v>
      </c>
    </row>
    <row r="98" ht="15.75" customHeight="1">
      <c r="B98" s="380" t="s">
        <v>2840</v>
      </c>
    </row>
    <row r="99" ht="15.75" customHeight="1">
      <c r="B99" s="380" t="s">
        <v>2841</v>
      </c>
    </row>
    <row r="100" ht="15.75" customHeight="1">
      <c r="B100" s="380" t="s">
        <v>2842</v>
      </c>
    </row>
    <row r="101" ht="15.75" customHeight="1">
      <c r="B101" s="380" t="s">
        <v>2843</v>
      </c>
    </row>
    <row r="102" ht="15.75" customHeight="1">
      <c r="B102" s="380" t="s">
        <v>2844</v>
      </c>
    </row>
    <row r="103" ht="15.75" customHeight="1">
      <c r="B103" s="380" t="s">
        <v>2845</v>
      </c>
    </row>
    <row r="104" ht="15.75" customHeight="1">
      <c r="B104" s="380" t="s">
        <v>2846</v>
      </c>
    </row>
    <row r="105" ht="15.75" customHeight="1">
      <c r="B105" s="380" t="s">
        <v>2847</v>
      </c>
    </row>
    <row r="106" ht="15.75" customHeight="1">
      <c r="B106" s="380" t="s">
        <v>2848</v>
      </c>
    </row>
    <row r="107" ht="15.75" customHeight="1">
      <c r="B107" s="380" t="s">
        <v>2849</v>
      </c>
    </row>
    <row r="108" ht="15.75" customHeight="1">
      <c r="B108" s="380" t="s">
        <v>2850</v>
      </c>
    </row>
    <row r="109" ht="15.75" customHeight="1">
      <c r="B109" s="380" t="s">
        <v>2851</v>
      </c>
    </row>
    <row r="110" ht="15.75" customHeight="1">
      <c r="B110" s="380" t="s">
        <v>2852</v>
      </c>
    </row>
    <row r="111" ht="15.75" customHeight="1">
      <c r="B111" s="380" t="s">
        <v>2853</v>
      </c>
    </row>
    <row r="112" ht="15.75" customHeight="1">
      <c r="B112" s="380" t="s">
        <v>2854</v>
      </c>
    </row>
    <row r="113" ht="15.75" customHeight="1">
      <c r="B113" s="380" t="s">
        <v>2855</v>
      </c>
    </row>
    <row r="114" ht="15.75" customHeight="1">
      <c r="B114" s="380" t="s">
        <v>2856</v>
      </c>
    </row>
    <row r="115" ht="15.75" customHeight="1">
      <c r="B115" s="380" t="s">
        <v>2857</v>
      </c>
    </row>
    <row r="116" ht="15.75" customHeight="1">
      <c r="B116" s="380" t="s">
        <v>2858</v>
      </c>
    </row>
    <row r="117" ht="15.75" customHeight="1">
      <c r="B117" s="380" t="s">
        <v>2807</v>
      </c>
    </row>
    <row r="118" ht="15.75" customHeight="1">
      <c r="B118" s="380" t="s">
        <v>2859</v>
      </c>
    </row>
    <row r="119" ht="15.75" customHeight="1"/>
    <row r="120" ht="15.75" customHeight="1">
      <c r="B120" s="381" t="s">
        <v>2860</v>
      </c>
    </row>
    <row r="121" ht="15.75" customHeight="1">
      <c r="B121" s="382" t="s">
        <v>2861</v>
      </c>
    </row>
    <row r="122" ht="15.75" customHeight="1">
      <c r="B122" s="382" t="s">
        <v>2862</v>
      </c>
    </row>
    <row r="123" ht="15.75" customHeight="1">
      <c r="B123" s="382" t="s">
        <v>2863</v>
      </c>
    </row>
    <row r="124" ht="15.75" customHeight="1">
      <c r="B124" s="382" t="s">
        <v>2864</v>
      </c>
    </row>
    <row r="125" ht="15.75" customHeight="1">
      <c r="B125" s="382" t="s">
        <v>2865</v>
      </c>
    </row>
    <row r="126" ht="15.75" customHeight="1">
      <c r="B126" s="382" t="s">
        <v>2866</v>
      </c>
    </row>
    <row r="127" ht="15.75" customHeight="1"/>
    <row r="128" ht="15.75" customHeight="1">
      <c r="B128" s="383" t="s">
        <v>2867</v>
      </c>
    </row>
    <row r="129" ht="15.75" customHeight="1">
      <c r="B129" s="14" t="s">
        <v>2868</v>
      </c>
    </row>
    <row r="130" ht="15.75" customHeight="1">
      <c r="B130" s="14" t="s">
        <v>2869</v>
      </c>
    </row>
    <row r="131" ht="15.75" customHeight="1">
      <c r="B131" s="14" t="s">
        <v>2870</v>
      </c>
    </row>
    <row r="132" ht="15.75" customHeight="1">
      <c r="B132" s="14" t="s">
        <v>2871</v>
      </c>
    </row>
    <row r="133" ht="15.75" customHeight="1">
      <c r="B133" s="14" t="s">
        <v>2872</v>
      </c>
    </row>
    <row r="134" ht="15.75" customHeight="1">
      <c r="B134" s="14" t="s">
        <v>2873</v>
      </c>
    </row>
    <row r="135" ht="15.75" customHeight="1">
      <c r="B135" s="14" t="s">
        <v>2874</v>
      </c>
    </row>
    <row r="136" ht="15.75" customHeight="1">
      <c r="B136" s="14" t="s">
        <v>2875</v>
      </c>
    </row>
    <row r="137" ht="15.75" customHeight="1">
      <c r="B137" s="14" t="s">
        <v>2876</v>
      </c>
    </row>
    <row r="138" ht="15.75" customHeight="1">
      <c r="B138" s="14" t="s">
        <v>2877</v>
      </c>
    </row>
    <row r="139" ht="15.75" customHeight="1">
      <c r="B139" s="14" t="s">
        <v>2878</v>
      </c>
    </row>
    <row r="140" ht="15.75" customHeight="1">
      <c r="B140" s="14" t="s">
        <v>2879</v>
      </c>
    </row>
    <row r="141" ht="15.75" customHeight="1">
      <c r="B141" s="14" t="s">
        <v>2880</v>
      </c>
    </row>
    <row r="142" ht="15.75" customHeight="1">
      <c r="B142" s="14" t="s">
        <v>2881</v>
      </c>
    </row>
    <row r="143" ht="15.75" customHeight="1">
      <c r="B143" s="14" t="s">
        <v>2882</v>
      </c>
    </row>
    <row r="144" ht="15.75" customHeight="1">
      <c r="B144" s="14" t="s">
        <v>2883</v>
      </c>
    </row>
    <row r="145" ht="15.75" customHeight="1"/>
    <row r="146" ht="15.75" customHeight="1">
      <c r="B146" s="384" t="s">
        <v>2884</v>
      </c>
    </row>
    <row r="147" ht="15.75" customHeight="1">
      <c r="B147" s="385" t="s">
        <v>2885</v>
      </c>
    </row>
    <row r="148" ht="15.75" customHeight="1">
      <c r="B148" s="14" t="s">
        <v>2886</v>
      </c>
    </row>
    <row r="149" ht="15.75" customHeight="1">
      <c r="B149" s="14" t="s">
        <v>2887</v>
      </c>
    </row>
    <row r="150" ht="15.75" customHeight="1">
      <c r="B150" s="14" t="s">
        <v>2888</v>
      </c>
    </row>
    <row r="151" ht="15.75" customHeight="1">
      <c r="B151" s="14" t="s">
        <v>2889</v>
      </c>
    </row>
    <row r="152" ht="15.75" customHeight="1">
      <c r="B152" s="14" t="s">
        <v>2890</v>
      </c>
    </row>
    <row r="153" ht="15.75" customHeight="1">
      <c r="B153" s="14" t="s">
        <v>2891</v>
      </c>
    </row>
    <row r="154" ht="15.75" customHeight="1">
      <c r="B154" s="14" t="s">
        <v>2892</v>
      </c>
    </row>
    <row r="155" ht="15.75" customHeight="1"/>
    <row r="156" ht="15.75" customHeight="1">
      <c r="B156" s="385" t="s">
        <v>2893</v>
      </c>
    </row>
    <row r="157" ht="15.75" customHeight="1">
      <c r="B157" s="14" t="s">
        <v>2894</v>
      </c>
    </row>
    <row r="158" ht="15.75" customHeight="1">
      <c r="B158" s="14" t="s">
        <v>2895</v>
      </c>
    </row>
    <row r="159" ht="15.75" customHeight="1">
      <c r="B159" s="14" t="s">
        <v>2896</v>
      </c>
    </row>
    <row r="160" ht="15.75" customHeight="1">
      <c r="B160" s="14" t="s">
        <v>2897</v>
      </c>
    </row>
    <row r="161" ht="15.75" customHeight="1">
      <c r="B161" s="14" t="s">
        <v>2898</v>
      </c>
    </row>
    <row r="162" ht="15.75" customHeight="1">
      <c r="B162" s="14" t="s">
        <v>2899</v>
      </c>
    </row>
    <row r="163" ht="15.75" customHeight="1">
      <c r="B163" s="14" t="s">
        <v>2900</v>
      </c>
    </row>
    <row r="164" ht="15.75" customHeight="1">
      <c r="B164" s="14" t="s">
        <v>2901</v>
      </c>
    </row>
    <row r="165" ht="15.75" customHeight="1">
      <c r="B165" s="14" t="s">
        <v>2902</v>
      </c>
    </row>
    <row r="166" ht="15.75" customHeight="1">
      <c r="B166" s="14" t="s">
        <v>2903</v>
      </c>
    </row>
    <row r="167" ht="15.75" customHeight="1">
      <c r="B167" s="14" t="s">
        <v>2904</v>
      </c>
    </row>
    <row r="168" ht="15.75" customHeight="1">
      <c r="B168" s="14" t="s">
        <v>2905</v>
      </c>
    </row>
    <row r="169" ht="15.75" customHeight="1">
      <c r="B169" s="14" t="s">
        <v>2906</v>
      </c>
    </row>
    <row r="170" ht="15.75" customHeight="1">
      <c r="B170" s="14" t="s">
        <v>2907</v>
      </c>
    </row>
    <row r="171" ht="15.75" customHeight="1">
      <c r="B171" s="14" t="s">
        <v>2908</v>
      </c>
    </row>
    <row r="172" ht="15.75" customHeight="1">
      <c r="B172" s="14" t="s">
        <v>2909</v>
      </c>
    </row>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0"/>
    <col customWidth="1" min="2" max="2" width="16.88"/>
    <col customWidth="1" min="3" max="3" width="25.38"/>
    <col customWidth="1" min="4" max="4" width="5.88"/>
    <col customWidth="1" min="5" max="5" width="13.13"/>
    <col customWidth="1" min="6" max="6" width="17.88"/>
  </cols>
  <sheetData>
    <row r="1" ht="15.75" customHeight="1">
      <c r="A1" s="386" t="s">
        <v>2244</v>
      </c>
      <c r="B1" s="386" t="s">
        <v>2910</v>
      </c>
      <c r="C1" s="386" t="s">
        <v>2911</v>
      </c>
      <c r="D1" s="386" t="s">
        <v>2912</v>
      </c>
      <c r="E1" s="387" t="s">
        <v>2913</v>
      </c>
      <c r="F1" s="386" t="s">
        <v>2914</v>
      </c>
      <c r="G1" s="385"/>
    </row>
    <row r="2" ht="15.75" customHeight="1">
      <c r="A2" s="388">
        <v>1.0</v>
      </c>
      <c r="B2" s="389" t="s">
        <v>2915</v>
      </c>
      <c r="C2" s="389"/>
      <c r="D2" s="389" t="s">
        <v>1127</v>
      </c>
      <c r="E2" s="390">
        <v>45454.0</v>
      </c>
      <c r="F2" s="391"/>
    </row>
    <row r="3" ht="15.75" customHeight="1">
      <c r="A3" s="388">
        <v>2.0</v>
      </c>
      <c r="B3" s="389" t="s">
        <v>2916</v>
      </c>
      <c r="C3" s="389"/>
      <c r="D3" s="389" t="s">
        <v>1127</v>
      </c>
      <c r="E3" s="390">
        <v>45454.0</v>
      </c>
      <c r="F3" s="391"/>
    </row>
    <row r="4" ht="15.75" customHeight="1">
      <c r="A4" s="388">
        <v>3.0</v>
      </c>
      <c r="B4" s="389" t="s">
        <v>2917</v>
      </c>
      <c r="C4" s="389"/>
      <c r="D4" s="389" t="s">
        <v>1127</v>
      </c>
      <c r="E4" s="390">
        <v>45454.0</v>
      </c>
      <c r="F4" s="391"/>
    </row>
    <row r="5" ht="15.75" customHeight="1">
      <c r="A5" s="388">
        <v>4.0</v>
      </c>
      <c r="B5" s="389" t="s">
        <v>2918</v>
      </c>
      <c r="C5" s="389"/>
      <c r="D5" s="389" t="s">
        <v>1127</v>
      </c>
      <c r="E5" s="390">
        <v>45454.0</v>
      </c>
      <c r="F5" s="391"/>
    </row>
    <row r="6" ht="15.75" customHeight="1">
      <c r="A6" s="388">
        <v>5.0</v>
      </c>
      <c r="B6" s="389" t="s">
        <v>2919</v>
      </c>
      <c r="C6" s="389"/>
      <c r="D6" s="389" t="s">
        <v>1127</v>
      </c>
      <c r="E6" s="390">
        <v>45454.0</v>
      </c>
      <c r="F6" s="391"/>
    </row>
    <row r="7" ht="15.75" customHeight="1">
      <c r="A7" s="388">
        <v>6.0</v>
      </c>
      <c r="B7" s="389" t="s">
        <v>2920</v>
      </c>
      <c r="C7" s="389"/>
      <c r="D7" s="389" t="s">
        <v>1127</v>
      </c>
      <c r="E7" s="390">
        <v>45454.0</v>
      </c>
      <c r="F7" s="391"/>
    </row>
    <row r="8" ht="15.75" customHeight="1">
      <c r="A8" s="388">
        <v>7.0</v>
      </c>
      <c r="B8" s="389" t="s">
        <v>2921</v>
      </c>
      <c r="C8" s="389"/>
      <c r="D8" s="389" t="s">
        <v>1127</v>
      </c>
      <c r="E8" s="390">
        <v>45454.0</v>
      </c>
      <c r="F8" s="391"/>
    </row>
    <row r="9" ht="15.75" customHeight="1">
      <c r="A9" s="388">
        <v>8.0</v>
      </c>
      <c r="B9" s="389" t="s">
        <v>2922</v>
      </c>
      <c r="C9" s="389"/>
      <c r="D9" s="389" t="s">
        <v>1127</v>
      </c>
      <c r="E9" s="390">
        <v>45454.0</v>
      </c>
      <c r="F9" s="391"/>
    </row>
    <row r="10" ht="15.75" customHeight="1">
      <c r="A10" s="388">
        <v>9.0</v>
      </c>
      <c r="B10" s="389" t="s">
        <v>2923</v>
      </c>
      <c r="C10" s="389"/>
      <c r="D10" s="389" t="s">
        <v>1127</v>
      </c>
      <c r="E10" s="390">
        <v>45454.0</v>
      </c>
      <c r="F10" s="391"/>
    </row>
    <row r="11" ht="15.75" customHeight="1">
      <c r="A11" s="388">
        <v>10.0</v>
      </c>
      <c r="B11" s="389" t="s">
        <v>2924</v>
      </c>
      <c r="C11" s="389"/>
      <c r="D11" s="389" t="s">
        <v>1127</v>
      </c>
      <c r="E11" s="390">
        <v>45454.0</v>
      </c>
      <c r="F11" s="391"/>
    </row>
    <row r="12" ht="15.75" customHeight="1">
      <c r="A12" s="388">
        <v>11.0</v>
      </c>
      <c r="B12" s="389" t="s">
        <v>2925</v>
      </c>
      <c r="C12" s="389"/>
      <c r="D12" s="389" t="s">
        <v>1127</v>
      </c>
      <c r="E12" s="390">
        <v>45462.0</v>
      </c>
      <c r="F12" s="391"/>
    </row>
    <row r="13" ht="15.75" customHeight="1">
      <c r="A13" s="388">
        <v>12.0</v>
      </c>
      <c r="B13" s="389" t="s">
        <v>2926</v>
      </c>
      <c r="C13" s="389" t="s">
        <v>2927</v>
      </c>
      <c r="D13" s="389" t="s">
        <v>1127</v>
      </c>
      <c r="E13" s="390">
        <v>45462.0</v>
      </c>
      <c r="F13" s="391"/>
    </row>
    <row r="14" ht="15.75" customHeight="1">
      <c r="A14" s="388">
        <v>13.0</v>
      </c>
      <c r="B14" s="389" t="s">
        <v>2928</v>
      </c>
      <c r="C14" s="389"/>
      <c r="D14" s="389" t="s">
        <v>1127</v>
      </c>
      <c r="E14" s="390">
        <v>45462.0</v>
      </c>
      <c r="F14" s="391"/>
    </row>
    <row r="15" ht="15.75" customHeight="1">
      <c r="A15" s="388">
        <v>14.0</v>
      </c>
      <c r="B15" s="389" t="s">
        <v>2929</v>
      </c>
      <c r="C15" s="389"/>
      <c r="D15" s="389" t="s">
        <v>1127</v>
      </c>
      <c r="E15" s="390">
        <v>45462.0</v>
      </c>
      <c r="F15" s="391"/>
    </row>
    <row r="16" ht="15.75" customHeight="1">
      <c r="A16" s="388">
        <v>15.0</v>
      </c>
      <c r="B16" s="389" t="s">
        <v>2930</v>
      </c>
      <c r="C16" s="389"/>
      <c r="D16" s="389" t="s">
        <v>1127</v>
      </c>
      <c r="E16" s="390">
        <v>45462.0</v>
      </c>
      <c r="F16" s="391"/>
    </row>
    <row r="17" ht="15.75" customHeight="1">
      <c r="A17" s="388">
        <v>16.0</v>
      </c>
      <c r="B17" s="389" t="s">
        <v>2931</v>
      </c>
      <c r="C17" s="389"/>
      <c r="D17" s="389" t="s">
        <v>1127</v>
      </c>
      <c r="E17" s="390">
        <v>45462.0</v>
      </c>
      <c r="F17" s="391"/>
    </row>
    <row r="18" ht="15.75" customHeight="1">
      <c r="A18" s="388">
        <v>17.0</v>
      </c>
      <c r="B18" s="389" t="s">
        <v>2932</v>
      </c>
      <c r="C18" s="389"/>
      <c r="D18" s="389" t="s">
        <v>1127</v>
      </c>
      <c r="E18" s="390">
        <v>45462.0</v>
      </c>
      <c r="F18" s="391"/>
    </row>
    <row r="19" ht="15.75" customHeight="1">
      <c r="A19" s="388">
        <v>18.0</v>
      </c>
      <c r="B19" s="389" t="s">
        <v>2933</v>
      </c>
      <c r="C19" s="389"/>
      <c r="D19" s="389" t="s">
        <v>1127</v>
      </c>
      <c r="E19" s="390">
        <v>45462.0</v>
      </c>
      <c r="F19" s="391"/>
    </row>
    <row r="20" ht="15.75" customHeight="1">
      <c r="A20" s="388">
        <v>19.0</v>
      </c>
      <c r="B20" s="389" t="s">
        <v>2934</v>
      </c>
      <c r="C20" s="389"/>
      <c r="D20" s="389" t="s">
        <v>1127</v>
      </c>
      <c r="E20" s="390">
        <v>45462.0</v>
      </c>
      <c r="F20" s="391"/>
    </row>
    <row r="21" ht="15.75" customHeight="1">
      <c r="A21" s="388">
        <v>20.0</v>
      </c>
      <c r="B21" s="389" t="s">
        <v>2935</v>
      </c>
      <c r="C21" s="389"/>
      <c r="D21" s="389" t="s">
        <v>1127</v>
      </c>
      <c r="E21" s="390">
        <v>45462.0</v>
      </c>
      <c r="F21" s="391"/>
    </row>
    <row r="22" ht="15.75" customHeight="1">
      <c r="A22" s="388">
        <v>21.0</v>
      </c>
      <c r="B22" s="389" t="s">
        <v>2936</v>
      </c>
      <c r="C22" s="389"/>
      <c r="D22" s="389" t="s">
        <v>1127</v>
      </c>
      <c r="E22" s="390"/>
      <c r="F22" s="391"/>
    </row>
    <row r="23" ht="15.75" customHeight="1">
      <c r="A23" s="388">
        <v>22.0</v>
      </c>
      <c r="B23" s="389" t="s">
        <v>2937</v>
      </c>
      <c r="C23" s="389"/>
      <c r="D23" s="389" t="s">
        <v>1127</v>
      </c>
      <c r="E23" s="390"/>
      <c r="F23" s="391"/>
    </row>
    <row r="24" ht="15.75" customHeight="1">
      <c r="A24" s="388">
        <v>23.0</v>
      </c>
      <c r="B24" s="389" t="s">
        <v>2938</v>
      </c>
      <c r="C24" s="389"/>
      <c r="D24" s="389" t="s">
        <v>1127</v>
      </c>
      <c r="E24" s="390"/>
      <c r="F24" s="391"/>
    </row>
    <row r="25" ht="15.75" customHeight="1">
      <c r="A25" s="388">
        <v>24.0</v>
      </c>
      <c r="B25" s="389" t="s">
        <v>2939</v>
      </c>
      <c r="C25" s="389"/>
      <c r="D25" s="389" t="s">
        <v>1127</v>
      </c>
      <c r="E25" s="390"/>
      <c r="F25" s="391"/>
    </row>
    <row r="26" ht="15.75" customHeight="1">
      <c r="A26" s="388">
        <v>25.0</v>
      </c>
      <c r="B26" s="389" t="s">
        <v>2940</v>
      </c>
      <c r="C26" s="389"/>
      <c r="D26" s="389" t="s">
        <v>1127</v>
      </c>
      <c r="E26" s="390"/>
      <c r="F26" s="391"/>
    </row>
    <row r="27" ht="15.75" customHeight="1">
      <c r="A27" s="388">
        <v>26.0</v>
      </c>
      <c r="B27" s="389" t="s">
        <v>2941</v>
      </c>
      <c r="C27" s="389"/>
      <c r="D27" s="389" t="s">
        <v>1127</v>
      </c>
      <c r="E27" s="390"/>
      <c r="F27" s="391"/>
    </row>
    <row r="28" ht="15.75" customHeight="1">
      <c r="A28" s="388">
        <v>27.0</v>
      </c>
      <c r="B28" s="389" t="s">
        <v>2942</v>
      </c>
      <c r="C28" s="389"/>
      <c r="D28" s="389" t="s">
        <v>1127</v>
      </c>
      <c r="E28" s="390"/>
      <c r="F28" s="391"/>
    </row>
    <row r="29" ht="15.75" customHeight="1">
      <c r="A29" s="388">
        <v>28.0</v>
      </c>
      <c r="B29" s="389" t="s">
        <v>2943</v>
      </c>
      <c r="C29" s="389"/>
      <c r="D29" s="389" t="s">
        <v>1127</v>
      </c>
      <c r="E29" s="390"/>
      <c r="F29" s="391"/>
    </row>
    <row r="30" ht="15.75" customHeight="1">
      <c r="A30" s="388">
        <v>29.0</v>
      </c>
      <c r="B30" s="389" t="s">
        <v>2944</v>
      </c>
      <c r="C30" s="389"/>
      <c r="D30" s="389" t="s">
        <v>1127</v>
      </c>
      <c r="E30" s="390"/>
      <c r="F30" s="391"/>
    </row>
    <row r="31" ht="15.75" customHeight="1">
      <c r="A31" s="388">
        <v>30.0</v>
      </c>
      <c r="B31" s="389" t="s">
        <v>2945</v>
      </c>
      <c r="C31" s="389"/>
      <c r="D31" s="389" t="s">
        <v>1127</v>
      </c>
      <c r="E31" s="390"/>
      <c r="F31" s="391"/>
    </row>
    <row r="32" ht="15.75" customHeight="1">
      <c r="A32" s="388">
        <v>31.0</v>
      </c>
      <c r="B32" s="389" t="s">
        <v>2946</v>
      </c>
      <c r="C32" s="389"/>
      <c r="D32" s="389" t="s">
        <v>1127</v>
      </c>
      <c r="E32" s="390"/>
      <c r="F32" s="391"/>
    </row>
    <row r="33" ht="15.75" customHeight="1">
      <c r="A33" s="388">
        <v>32.0</v>
      </c>
      <c r="B33" s="389" t="s">
        <v>2947</v>
      </c>
      <c r="C33" s="389"/>
      <c r="D33" s="389" t="s">
        <v>1127</v>
      </c>
      <c r="E33" s="390"/>
      <c r="F33" s="391"/>
    </row>
    <row r="34" ht="15.75" customHeight="1">
      <c r="A34" s="388">
        <v>33.0</v>
      </c>
      <c r="B34" s="389" t="s">
        <v>2948</v>
      </c>
      <c r="C34" s="389"/>
      <c r="D34" s="389" t="s">
        <v>1127</v>
      </c>
      <c r="E34" s="390"/>
      <c r="F34" s="391"/>
    </row>
    <row r="35" ht="15.75" customHeight="1">
      <c r="A35" s="388">
        <v>34.0</v>
      </c>
      <c r="B35" s="389" t="s">
        <v>2949</v>
      </c>
      <c r="C35" s="389"/>
      <c r="D35" s="389" t="s">
        <v>1127</v>
      </c>
      <c r="E35" s="390"/>
      <c r="F35" s="391"/>
    </row>
    <row r="36" ht="15.75" customHeight="1">
      <c r="A36" s="388">
        <v>35.0</v>
      </c>
      <c r="B36" s="389" t="s">
        <v>2950</v>
      </c>
      <c r="C36" s="389"/>
      <c r="D36" s="389" t="s">
        <v>1127</v>
      </c>
      <c r="E36" s="390"/>
      <c r="F36" s="391"/>
    </row>
    <row r="37" ht="15.75" customHeight="1">
      <c r="A37" s="388">
        <v>36.0</v>
      </c>
      <c r="B37" s="389" t="s">
        <v>2951</v>
      </c>
      <c r="C37" s="389"/>
      <c r="D37" s="389" t="s">
        <v>1127</v>
      </c>
      <c r="E37" s="390"/>
      <c r="F37" s="391"/>
    </row>
    <row r="38" ht="15.75" customHeight="1">
      <c r="A38" s="388">
        <v>37.0</v>
      </c>
      <c r="B38" s="389" t="s">
        <v>2952</v>
      </c>
      <c r="C38" s="389"/>
      <c r="D38" s="389" t="s">
        <v>1127</v>
      </c>
      <c r="E38" s="390"/>
      <c r="F38" s="391"/>
    </row>
    <row r="39" ht="15.75" customHeight="1">
      <c r="A39" s="388">
        <v>38.0</v>
      </c>
      <c r="B39" s="389" t="s">
        <v>2953</v>
      </c>
      <c r="C39" s="389"/>
      <c r="D39" s="389" t="s">
        <v>1127</v>
      </c>
      <c r="E39" s="390"/>
      <c r="F39" s="391"/>
    </row>
    <row r="40" ht="15.75" customHeight="1">
      <c r="A40" s="388">
        <v>39.0</v>
      </c>
      <c r="B40" s="389" t="s">
        <v>2954</v>
      </c>
      <c r="C40" s="389"/>
      <c r="D40" s="389" t="s">
        <v>1127</v>
      </c>
      <c r="E40" s="390"/>
      <c r="F40" s="391"/>
    </row>
    <row r="41" ht="15.75" customHeight="1">
      <c r="A41" s="388">
        <v>40.0</v>
      </c>
      <c r="B41" s="389" t="s">
        <v>2955</v>
      </c>
      <c r="C41" s="389"/>
      <c r="D41" s="389" t="s">
        <v>1127</v>
      </c>
      <c r="E41" s="390"/>
      <c r="F41" s="391"/>
    </row>
    <row r="42" ht="15.75" customHeight="1">
      <c r="A42" s="388">
        <v>41.0</v>
      </c>
      <c r="B42" s="389" t="s">
        <v>2956</v>
      </c>
      <c r="C42" s="389"/>
      <c r="D42" s="389" t="s">
        <v>1127</v>
      </c>
      <c r="E42" s="390"/>
      <c r="F42" s="391"/>
    </row>
    <row r="43" ht="15.75" customHeight="1">
      <c r="A43" s="388">
        <v>42.0</v>
      </c>
      <c r="B43" s="389" t="s">
        <v>2957</v>
      </c>
      <c r="C43" s="389"/>
      <c r="D43" s="389" t="s">
        <v>1127</v>
      </c>
      <c r="E43" s="390"/>
      <c r="F43" s="391"/>
    </row>
    <row r="44" ht="15.75" customHeight="1">
      <c r="A44" s="388">
        <v>43.0</v>
      </c>
      <c r="B44" s="389" t="s">
        <v>2958</v>
      </c>
      <c r="C44" s="389"/>
      <c r="D44" s="389" t="s">
        <v>1127</v>
      </c>
      <c r="E44" s="390"/>
      <c r="F44" s="391"/>
    </row>
    <row r="45" ht="15.75" customHeight="1">
      <c r="A45" s="388">
        <v>44.0</v>
      </c>
      <c r="B45" s="389" t="s">
        <v>2959</v>
      </c>
      <c r="C45" s="389"/>
      <c r="D45" s="389" t="s">
        <v>1127</v>
      </c>
      <c r="E45" s="390"/>
      <c r="F45" s="391"/>
    </row>
    <row r="46" ht="15.75" customHeight="1">
      <c r="A46" s="388">
        <v>45.0</v>
      </c>
      <c r="B46" s="389" t="s">
        <v>2960</v>
      </c>
      <c r="C46" s="389"/>
      <c r="D46" s="389" t="s">
        <v>1127</v>
      </c>
      <c r="E46" s="390"/>
      <c r="F46" s="391"/>
    </row>
    <row r="47" ht="15.75" customHeight="1">
      <c r="A47" s="388">
        <v>46.0</v>
      </c>
      <c r="B47" s="389" t="s">
        <v>2961</v>
      </c>
      <c r="C47" s="389"/>
      <c r="D47" s="389" t="s">
        <v>1127</v>
      </c>
      <c r="E47" s="390"/>
      <c r="F47" s="391"/>
    </row>
    <row r="48" ht="15.75" customHeight="1">
      <c r="A48" s="388">
        <v>47.0</v>
      </c>
      <c r="B48" s="389" t="s">
        <v>2962</v>
      </c>
      <c r="C48" s="389"/>
      <c r="D48" s="389" t="s">
        <v>1127</v>
      </c>
      <c r="E48" s="390"/>
      <c r="F48" s="391"/>
    </row>
    <row r="49" ht="15.75" customHeight="1">
      <c r="A49" s="388">
        <v>48.0</v>
      </c>
      <c r="B49" s="389" t="s">
        <v>2926</v>
      </c>
      <c r="C49" s="389"/>
      <c r="D49" s="389" t="s">
        <v>1127</v>
      </c>
      <c r="E49" s="390"/>
      <c r="F49" s="391"/>
    </row>
    <row r="50" ht="15.75" customHeight="1">
      <c r="A50" s="388">
        <v>49.0</v>
      </c>
      <c r="B50" s="389" t="s">
        <v>2963</v>
      </c>
      <c r="C50" s="389"/>
      <c r="D50" s="389" t="s">
        <v>1127</v>
      </c>
      <c r="E50" s="390"/>
      <c r="F50" s="391"/>
    </row>
    <row r="51" ht="15.75" customHeight="1">
      <c r="A51" s="388">
        <v>50.0</v>
      </c>
      <c r="B51" s="389" t="s">
        <v>2964</v>
      </c>
      <c r="C51" s="389"/>
      <c r="D51" s="389" t="s">
        <v>1127</v>
      </c>
      <c r="E51" s="390"/>
      <c r="F51" s="391"/>
    </row>
    <row r="52" ht="15.75" customHeight="1">
      <c r="A52" s="388">
        <v>51.0</v>
      </c>
      <c r="B52" s="389" t="s">
        <v>2965</v>
      </c>
      <c r="C52" s="389"/>
      <c r="D52" s="389" t="s">
        <v>1127</v>
      </c>
      <c r="E52" s="390"/>
      <c r="F52" s="391"/>
    </row>
    <row r="53" ht="15.75" customHeight="1">
      <c r="A53" s="388">
        <v>52.0</v>
      </c>
      <c r="B53" s="389" t="s">
        <v>2966</v>
      </c>
      <c r="C53" s="389"/>
      <c r="D53" s="389" t="s">
        <v>1127</v>
      </c>
      <c r="E53" s="390"/>
      <c r="F53" s="391"/>
    </row>
    <row r="54" ht="15.75" customHeight="1">
      <c r="A54" s="388">
        <v>53.0</v>
      </c>
      <c r="B54" s="389" t="s">
        <v>2967</v>
      </c>
      <c r="C54" s="389"/>
      <c r="D54" s="389" t="s">
        <v>1127</v>
      </c>
      <c r="E54" s="390"/>
      <c r="F54" s="391"/>
    </row>
    <row r="55" ht="15.75" customHeight="1">
      <c r="A55" s="388">
        <v>54.0</v>
      </c>
      <c r="B55" s="389" t="s">
        <v>2968</v>
      </c>
      <c r="C55" s="389"/>
      <c r="D55" s="389" t="s">
        <v>1127</v>
      </c>
      <c r="E55" s="390"/>
      <c r="F55" s="391"/>
    </row>
    <row r="56" ht="15.75" customHeight="1">
      <c r="A56" s="388">
        <v>55.0</v>
      </c>
      <c r="B56" s="389" t="s">
        <v>2969</v>
      </c>
      <c r="C56" s="389"/>
      <c r="D56" s="389" t="s">
        <v>1127</v>
      </c>
      <c r="E56" s="390"/>
      <c r="F56" s="391"/>
    </row>
    <row r="57" ht="15.75" customHeight="1">
      <c r="A57" s="388">
        <v>56.0</v>
      </c>
      <c r="B57" s="389" t="s">
        <v>2970</v>
      </c>
      <c r="C57" s="389"/>
      <c r="D57" s="389" t="s">
        <v>1127</v>
      </c>
      <c r="E57" s="390"/>
      <c r="F57" s="391"/>
    </row>
    <row r="58" ht="15.75" customHeight="1">
      <c r="A58" s="388">
        <v>57.0</v>
      </c>
      <c r="B58" s="389" t="s">
        <v>2971</v>
      </c>
      <c r="C58" s="389"/>
      <c r="D58" s="389" t="s">
        <v>1127</v>
      </c>
      <c r="E58" s="390"/>
      <c r="F58" s="391"/>
    </row>
    <row r="59" ht="15.75" customHeight="1">
      <c r="A59" s="388">
        <v>58.0</v>
      </c>
      <c r="B59" s="389" t="s">
        <v>2972</v>
      </c>
      <c r="C59" s="389"/>
      <c r="D59" s="389" t="s">
        <v>1127</v>
      </c>
      <c r="E59" s="390"/>
      <c r="F59" s="391"/>
    </row>
    <row r="60" ht="15.75" customHeight="1">
      <c r="A60" s="388">
        <v>59.0</v>
      </c>
      <c r="B60" s="389" t="s">
        <v>2973</v>
      </c>
      <c r="C60" s="389"/>
      <c r="D60" s="389" t="s">
        <v>1127</v>
      </c>
      <c r="E60" s="390"/>
      <c r="F60" s="391"/>
    </row>
    <row r="61" ht="15.75" customHeight="1">
      <c r="A61" s="388">
        <v>60.0</v>
      </c>
      <c r="B61" s="389" t="s">
        <v>2974</v>
      </c>
      <c r="C61" s="389"/>
      <c r="D61" s="389" t="s">
        <v>1127</v>
      </c>
      <c r="E61" s="390"/>
      <c r="F61" s="391"/>
    </row>
    <row r="62" ht="15.75" customHeight="1">
      <c r="A62" s="388">
        <v>61.0</v>
      </c>
      <c r="B62" s="389" t="s">
        <v>2975</v>
      </c>
      <c r="C62" s="389"/>
      <c r="D62" s="389" t="s">
        <v>1127</v>
      </c>
      <c r="E62" s="390"/>
      <c r="F62" s="391"/>
    </row>
    <row r="63" ht="15.75" customHeight="1">
      <c r="A63" s="388">
        <v>62.0</v>
      </c>
      <c r="B63" s="389" t="s">
        <v>2976</v>
      </c>
      <c r="C63" s="389"/>
      <c r="D63" s="389" t="s">
        <v>1127</v>
      </c>
      <c r="E63" s="390"/>
      <c r="F63" s="391"/>
    </row>
    <row r="64" ht="15.75" customHeight="1">
      <c r="A64" s="388">
        <v>63.0</v>
      </c>
      <c r="B64" s="389" t="s">
        <v>2977</v>
      </c>
      <c r="C64" s="389"/>
      <c r="D64" s="389" t="s">
        <v>1127</v>
      </c>
      <c r="E64" s="390"/>
      <c r="F64" s="391"/>
    </row>
    <row r="65" ht="15.75" customHeight="1">
      <c r="A65" s="388">
        <v>64.0</v>
      </c>
      <c r="B65" s="389" t="s">
        <v>2978</v>
      </c>
      <c r="C65" s="389"/>
      <c r="D65" s="389" t="s">
        <v>1127</v>
      </c>
      <c r="E65" s="390"/>
      <c r="F65" s="391"/>
    </row>
    <row r="66" ht="15.75" customHeight="1">
      <c r="A66" s="388">
        <v>65.0</v>
      </c>
      <c r="B66" s="389" t="s">
        <v>2979</v>
      </c>
      <c r="C66" s="389"/>
      <c r="D66" s="389" t="s">
        <v>1127</v>
      </c>
      <c r="E66" s="390"/>
      <c r="F66" s="391"/>
    </row>
    <row r="67" ht="15.75" customHeight="1">
      <c r="A67" s="388">
        <v>66.0</v>
      </c>
      <c r="B67" s="389" t="s">
        <v>2980</v>
      </c>
      <c r="C67" s="389"/>
      <c r="D67" s="389" t="s">
        <v>1127</v>
      </c>
      <c r="E67" s="390"/>
      <c r="F67" s="391"/>
    </row>
    <row r="68" ht="15.75" customHeight="1">
      <c r="A68" s="392">
        <v>1.0</v>
      </c>
      <c r="B68" s="393" t="s">
        <v>2981</v>
      </c>
      <c r="C68" s="393" t="s">
        <v>2982</v>
      </c>
      <c r="D68" s="393" t="s">
        <v>32</v>
      </c>
      <c r="E68" s="390"/>
      <c r="F68" s="391" t="s">
        <v>2983</v>
      </c>
    </row>
    <row r="69" ht="15.75" customHeight="1">
      <c r="A69" s="392">
        <v>2.0</v>
      </c>
      <c r="B69" s="393" t="s">
        <v>2984</v>
      </c>
      <c r="C69" s="393" t="s">
        <v>2985</v>
      </c>
      <c r="D69" s="393" t="s">
        <v>32</v>
      </c>
      <c r="E69" s="390"/>
      <c r="F69" s="391" t="s">
        <v>2983</v>
      </c>
    </row>
    <row r="70" ht="15.75" customHeight="1">
      <c r="A70" s="392">
        <v>3.0</v>
      </c>
      <c r="B70" s="393" t="s">
        <v>2986</v>
      </c>
      <c r="C70" s="393"/>
      <c r="D70" s="393" t="s">
        <v>32</v>
      </c>
      <c r="E70" s="390"/>
      <c r="F70" s="391" t="s">
        <v>2983</v>
      </c>
    </row>
    <row r="71" ht="15.75" customHeight="1">
      <c r="A71" s="392">
        <v>4.0</v>
      </c>
      <c r="B71" s="393" t="s">
        <v>2987</v>
      </c>
      <c r="C71" s="393"/>
      <c r="D71" s="393" t="s">
        <v>32</v>
      </c>
      <c r="E71" s="390"/>
      <c r="F71" s="391" t="s">
        <v>2983</v>
      </c>
    </row>
    <row r="72" ht="15.75" customHeight="1">
      <c r="A72" s="392">
        <v>5.0</v>
      </c>
      <c r="B72" s="393" t="s">
        <v>2988</v>
      </c>
      <c r="C72" s="393"/>
      <c r="D72" s="393" t="s">
        <v>32</v>
      </c>
      <c r="E72" s="390"/>
      <c r="F72" s="391" t="s">
        <v>2983</v>
      </c>
    </row>
    <row r="73" ht="15.75" customHeight="1">
      <c r="A73" s="392">
        <v>6.0</v>
      </c>
      <c r="B73" s="393" t="s">
        <v>2989</v>
      </c>
      <c r="C73" s="393"/>
      <c r="D73" s="393" t="s">
        <v>32</v>
      </c>
      <c r="E73" s="390"/>
      <c r="F73" s="391" t="s">
        <v>2983</v>
      </c>
    </row>
    <row r="74" ht="15.75" customHeight="1">
      <c r="A74" s="392">
        <v>7.0</v>
      </c>
      <c r="B74" s="393" t="s">
        <v>2990</v>
      </c>
      <c r="C74" s="393"/>
      <c r="D74" s="393" t="s">
        <v>32</v>
      </c>
      <c r="E74" s="390"/>
      <c r="F74" s="391" t="s">
        <v>2983</v>
      </c>
    </row>
    <row r="75" ht="15.75" customHeight="1">
      <c r="A75" s="392">
        <v>8.0</v>
      </c>
      <c r="B75" s="393" t="s">
        <v>2991</v>
      </c>
      <c r="C75" s="393"/>
      <c r="D75" s="393" t="s">
        <v>32</v>
      </c>
      <c r="E75" s="390"/>
      <c r="F75" s="391" t="s">
        <v>2983</v>
      </c>
    </row>
    <row r="76" ht="15.75" customHeight="1">
      <c r="A76" s="392">
        <v>9.0</v>
      </c>
      <c r="B76" s="393" t="s">
        <v>2992</v>
      </c>
      <c r="C76" s="393"/>
      <c r="D76" s="393" t="s">
        <v>32</v>
      </c>
      <c r="E76" s="390"/>
      <c r="F76" s="391" t="s">
        <v>2983</v>
      </c>
    </row>
    <row r="77" ht="15.75" customHeight="1">
      <c r="A77" s="392">
        <v>10.0</v>
      </c>
      <c r="B77" s="393" t="s">
        <v>2993</v>
      </c>
      <c r="C77" s="393" t="s">
        <v>2994</v>
      </c>
      <c r="D77" s="393" t="s">
        <v>32</v>
      </c>
      <c r="E77" s="390"/>
      <c r="F77" s="391" t="s">
        <v>2983</v>
      </c>
    </row>
    <row r="78" ht="15.75" customHeight="1">
      <c r="A78" s="392">
        <v>11.0</v>
      </c>
      <c r="B78" s="393" t="s">
        <v>2995</v>
      </c>
      <c r="C78" s="393"/>
      <c r="D78" s="393" t="s">
        <v>32</v>
      </c>
      <c r="E78" s="390"/>
      <c r="F78" s="391" t="s">
        <v>2983</v>
      </c>
    </row>
    <row r="79" ht="15.75" customHeight="1">
      <c r="A79" s="392">
        <v>12.0</v>
      </c>
      <c r="B79" s="393" t="s">
        <v>2996</v>
      </c>
      <c r="C79" s="393"/>
      <c r="D79" s="393" t="s">
        <v>32</v>
      </c>
      <c r="E79" s="390"/>
      <c r="F79" s="391" t="s">
        <v>2983</v>
      </c>
    </row>
    <row r="80" ht="15.75" customHeight="1">
      <c r="A80" s="392">
        <v>13.0</v>
      </c>
      <c r="B80" s="393" t="s">
        <v>2997</v>
      </c>
      <c r="C80" s="393" t="s">
        <v>2998</v>
      </c>
      <c r="D80" s="393" t="s">
        <v>32</v>
      </c>
      <c r="E80" s="390"/>
      <c r="F80" s="391" t="s">
        <v>2983</v>
      </c>
    </row>
    <row r="81" ht="15.75" customHeight="1">
      <c r="A81" s="392">
        <v>14.0</v>
      </c>
      <c r="B81" s="393" t="s">
        <v>2999</v>
      </c>
      <c r="C81" s="393"/>
      <c r="D81" s="393" t="s">
        <v>32</v>
      </c>
      <c r="E81" s="390"/>
      <c r="F81" s="391" t="s">
        <v>2983</v>
      </c>
    </row>
    <row r="82" ht="15.75" customHeight="1">
      <c r="A82" s="392">
        <v>15.0</v>
      </c>
      <c r="B82" s="393" t="s">
        <v>3000</v>
      </c>
      <c r="C82" s="393"/>
      <c r="D82" s="393" t="s">
        <v>32</v>
      </c>
      <c r="E82" s="390"/>
      <c r="F82" s="391" t="s">
        <v>2983</v>
      </c>
    </row>
    <row r="83" ht="15.75" customHeight="1">
      <c r="A83" s="392">
        <v>16.0</v>
      </c>
      <c r="B83" s="393" t="s">
        <v>3001</v>
      </c>
      <c r="C83" s="393"/>
      <c r="D83" s="393" t="s">
        <v>32</v>
      </c>
      <c r="E83" s="390"/>
      <c r="F83" s="391" t="s">
        <v>2983</v>
      </c>
    </row>
    <row r="84" ht="15.75" customHeight="1">
      <c r="A84" s="392">
        <v>17.0</v>
      </c>
      <c r="B84" s="393" t="s">
        <v>3002</v>
      </c>
      <c r="C84" s="393"/>
      <c r="D84" s="393" t="s">
        <v>32</v>
      </c>
      <c r="E84" s="390"/>
      <c r="F84" s="391" t="s">
        <v>2983</v>
      </c>
    </row>
    <row r="85" ht="15.75" customHeight="1">
      <c r="A85" s="392">
        <v>18.0</v>
      </c>
      <c r="B85" s="393" t="s">
        <v>3003</v>
      </c>
      <c r="C85" s="393"/>
      <c r="D85" s="393" t="s">
        <v>32</v>
      </c>
      <c r="E85" s="390"/>
      <c r="F85" s="391" t="s">
        <v>2983</v>
      </c>
    </row>
    <row r="86" ht="15.75" customHeight="1">
      <c r="A86" s="392">
        <v>19.0</v>
      </c>
      <c r="B86" s="393" t="s">
        <v>3004</v>
      </c>
      <c r="C86" s="393"/>
      <c r="D86" s="393" t="s">
        <v>32</v>
      </c>
      <c r="E86" s="390"/>
      <c r="F86" s="391" t="s">
        <v>2983</v>
      </c>
    </row>
    <row r="87" ht="15.75" customHeight="1">
      <c r="A87" s="392">
        <v>20.0</v>
      </c>
      <c r="B87" s="393" t="s">
        <v>3005</v>
      </c>
      <c r="C87" s="393"/>
      <c r="D87" s="393" t="s">
        <v>32</v>
      </c>
      <c r="E87" s="390"/>
      <c r="F87" s="391" t="s">
        <v>2983</v>
      </c>
    </row>
    <row r="88" ht="15.75" customHeight="1">
      <c r="A88" s="392">
        <v>21.0</v>
      </c>
      <c r="B88" s="393" t="s">
        <v>3006</v>
      </c>
      <c r="C88" s="393"/>
      <c r="D88" s="393" t="s">
        <v>32</v>
      </c>
      <c r="E88" s="390"/>
      <c r="F88" s="391" t="s">
        <v>2983</v>
      </c>
    </row>
    <row r="89" ht="15.75" customHeight="1">
      <c r="A89" s="392">
        <v>22.0</v>
      </c>
      <c r="B89" s="393" t="s">
        <v>3007</v>
      </c>
      <c r="C89" s="393" t="s">
        <v>3008</v>
      </c>
      <c r="D89" s="393" t="s">
        <v>32</v>
      </c>
      <c r="E89" s="390"/>
      <c r="F89" s="391" t="s">
        <v>2983</v>
      </c>
    </row>
    <row r="90" ht="15.75" customHeight="1">
      <c r="A90" s="392">
        <v>23.0</v>
      </c>
      <c r="B90" s="393" t="s">
        <v>3009</v>
      </c>
      <c r="C90" s="393"/>
      <c r="D90" s="393" t="s">
        <v>32</v>
      </c>
      <c r="E90" s="390"/>
      <c r="F90" s="391" t="s">
        <v>2983</v>
      </c>
    </row>
    <row r="91" ht="15.75" customHeight="1">
      <c r="A91" s="392">
        <v>24.0</v>
      </c>
      <c r="B91" s="393" t="s">
        <v>3010</v>
      </c>
      <c r="C91" s="393"/>
      <c r="D91" s="393" t="s">
        <v>32</v>
      </c>
      <c r="E91" s="390"/>
      <c r="F91" s="391" t="s">
        <v>2983</v>
      </c>
    </row>
    <row r="92" ht="15.75" customHeight="1">
      <c r="A92" s="392">
        <v>25.0</v>
      </c>
      <c r="B92" s="393" t="s">
        <v>3011</v>
      </c>
      <c r="C92" s="393"/>
      <c r="D92" s="393" t="s">
        <v>32</v>
      </c>
      <c r="E92" s="390"/>
      <c r="F92" s="391" t="s">
        <v>2983</v>
      </c>
    </row>
    <row r="93" ht="15.75" customHeight="1">
      <c r="A93" s="392">
        <v>26.0</v>
      </c>
      <c r="B93" s="393" t="s">
        <v>3012</v>
      </c>
      <c r="C93" s="393"/>
      <c r="D93" s="393" t="s">
        <v>32</v>
      </c>
      <c r="E93" s="390"/>
      <c r="F93" s="391" t="s">
        <v>2983</v>
      </c>
    </row>
    <row r="94" ht="15.75" customHeight="1">
      <c r="A94" s="392">
        <v>27.0</v>
      </c>
      <c r="B94" s="393" t="s">
        <v>3013</v>
      </c>
      <c r="C94" s="393"/>
      <c r="D94" s="393" t="s">
        <v>32</v>
      </c>
      <c r="E94" s="390"/>
      <c r="F94" s="391" t="s">
        <v>2983</v>
      </c>
    </row>
    <row r="95" ht="15.75" customHeight="1">
      <c r="A95" s="392">
        <v>28.0</v>
      </c>
      <c r="B95" s="393" t="s">
        <v>3014</v>
      </c>
      <c r="C95" s="393"/>
      <c r="D95" s="393" t="s">
        <v>32</v>
      </c>
      <c r="E95" s="390"/>
      <c r="F95" s="391" t="s">
        <v>2983</v>
      </c>
    </row>
    <row r="96" ht="15.75" customHeight="1">
      <c r="A96" s="392">
        <v>29.0</v>
      </c>
      <c r="B96" s="393" t="s">
        <v>3015</v>
      </c>
      <c r="C96" s="393"/>
      <c r="D96" s="393" t="s">
        <v>32</v>
      </c>
      <c r="E96" s="390"/>
      <c r="F96" s="391" t="s">
        <v>2983</v>
      </c>
    </row>
    <row r="97" ht="15.75" customHeight="1">
      <c r="A97" s="392">
        <v>30.0</v>
      </c>
      <c r="B97" s="393" t="s">
        <v>3016</v>
      </c>
      <c r="C97" s="393"/>
      <c r="D97" s="393" t="s">
        <v>32</v>
      </c>
      <c r="E97" s="390"/>
      <c r="F97" s="391" t="s">
        <v>2983</v>
      </c>
    </row>
    <row r="98" ht="15.75" customHeight="1">
      <c r="A98" s="392">
        <v>31.0</v>
      </c>
      <c r="B98" s="393" t="s">
        <v>3017</v>
      </c>
      <c r="C98" s="393"/>
      <c r="D98" s="393" t="s">
        <v>32</v>
      </c>
      <c r="E98" s="390"/>
      <c r="F98" s="391" t="s">
        <v>2983</v>
      </c>
    </row>
    <row r="99" ht="15.75" customHeight="1">
      <c r="A99" s="392">
        <v>32.0</v>
      </c>
      <c r="B99" s="393" t="s">
        <v>3018</v>
      </c>
      <c r="C99" s="393"/>
      <c r="D99" s="393" t="s">
        <v>32</v>
      </c>
      <c r="E99" s="390"/>
      <c r="F99" s="391" t="s">
        <v>2983</v>
      </c>
    </row>
    <row r="100" ht="15.75" customHeight="1">
      <c r="A100" s="392">
        <v>33.0</v>
      </c>
      <c r="B100" s="393" t="s">
        <v>3019</v>
      </c>
      <c r="C100" s="393"/>
      <c r="D100" s="393" t="s">
        <v>32</v>
      </c>
      <c r="E100" s="390"/>
      <c r="F100" s="391" t="s">
        <v>2983</v>
      </c>
    </row>
    <row r="101" ht="15.75" customHeight="1">
      <c r="A101" s="392">
        <v>34.0</v>
      </c>
      <c r="B101" s="393" t="s">
        <v>3020</v>
      </c>
      <c r="C101" s="393"/>
      <c r="D101" s="393" t="s">
        <v>32</v>
      </c>
      <c r="E101" s="390"/>
      <c r="F101" s="391" t="s">
        <v>2983</v>
      </c>
    </row>
    <row r="102" ht="15.75" customHeight="1">
      <c r="A102" s="392">
        <v>35.0</v>
      </c>
      <c r="B102" s="393" t="s">
        <v>3021</v>
      </c>
      <c r="C102" s="393"/>
      <c r="D102" s="393" t="s">
        <v>32</v>
      </c>
      <c r="E102" s="390"/>
      <c r="F102" s="391" t="s">
        <v>2983</v>
      </c>
    </row>
    <row r="103" ht="15.75" customHeight="1">
      <c r="A103" s="392">
        <v>36.0</v>
      </c>
      <c r="B103" s="393" t="s">
        <v>3022</v>
      </c>
      <c r="C103" s="393"/>
      <c r="D103" s="393" t="s">
        <v>32</v>
      </c>
      <c r="E103" s="390"/>
      <c r="F103" s="391" t="s">
        <v>2983</v>
      </c>
    </row>
    <row r="104" ht="15.75" customHeight="1">
      <c r="A104" s="392">
        <v>37.0</v>
      </c>
      <c r="B104" s="393" t="s">
        <v>3023</v>
      </c>
      <c r="C104" s="393"/>
      <c r="D104" s="393" t="s">
        <v>32</v>
      </c>
      <c r="E104" s="390"/>
      <c r="F104" s="391" t="s">
        <v>2983</v>
      </c>
    </row>
    <row r="105" ht="15.75" customHeight="1">
      <c r="A105" s="392">
        <v>38.0</v>
      </c>
      <c r="B105" s="393" t="s">
        <v>3024</v>
      </c>
      <c r="C105" s="393" t="s">
        <v>3025</v>
      </c>
      <c r="D105" s="393" t="s">
        <v>32</v>
      </c>
      <c r="E105" s="390"/>
      <c r="F105" s="391" t="s">
        <v>2983</v>
      </c>
    </row>
    <row r="106" ht="15.75" customHeight="1">
      <c r="A106" s="392">
        <v>39.0</v>
      </c>
      <c r="B106" s="393" t="s">
        <v>3026</v>
      </c>
      <c r="C106" s="393" t="s">
        <v>3027</v>
      </c>
      <c r="D106" s="393" t="s">
        <v>32</v>
      </c>
      <c r="E106" s="390"/>
      <c r="F106" s="391" t="s">
        <v>2983</v>
      </c>
    </row>
    <row r="107" ht="15.75" customHeight="1">
      <c r="A107" s="392">
        <v>40.0</v>
      </c>
      <c r="B107" s="393" t="s">
        <v>3028</v>
      </c>
      <c r="C107" s="393" t="s">
        <v>3029</v>
      </c>
      <c r="D107" s="393" t="s">
        <v>32</v>
      </c>
      <c r="E107" s="390"/>
      <c r="F107" s="391" t="s">
        <v>2983</v>
      </c>
    </row>
    <row r="108" ht="15.75" customHeight="1">
      <c r="A108" s="392">
        <v>41.0</v>
      </c>
      <c r="B108" s="393" t="s">
        <v>3030</v>
      </c>
      <c r="C108" s="393"/>
      <c r="D108" s="393" t="s">
        <v>32</v>
      </c>
      <c r="E108" s="390"/>
      <c r="F108" s="391" t="s">
        <v>2983</v>
      </c>
    </row>
    <row r="109" ht="15.75" customHeight="1">
      <c r="A109" s="392">
        <v>42.0</v>
      </c>
      <c r="B109" s="393" t="s">
        <v>3031</v>
      </c>
      <c r="C109" s="393"/>
      <c r="D109" s="393" t="s">
        <v>32</v>
      </c>
      <c r="E109" s="390"/>
      <c r="F109" s="391" t="s">
        <v>2983</v>
      </c>
    </row>
    <row r="110" ht="15.75" customHeight="1">
      <c r="A110" s="392">
        <v>43.0</v>
      </c>
      <c r="B110" s="393" t="s">
        <v>3032</v>
      </c>
      <c r="C110" s="393"/>
      <c r="D110" s="393" t="s">
        <v>32</v>
      </c>
      <c r="E110" s="390"/>
      <c r="F110" s="391" t="s">
        <v>2983</v>
      </c>
    </row>
    <row r="111" ht="15.75" customHeight="1">
      <c r="A111" s="392">
        <v>44.0</v>
      </c>
      <c r="B111" s="393" t="s">
        <v>3033</v>
      </c>
      <c r="C111" s="393"/>
      <c r="D111" s="393" t="s">
        <v>32</v>
      </c>
      <c r="E111" s="390"/>
      <c r="F111" s="391" t="s">
        <v>2983</v>
      </c>
    </row>
    <row r="112" ht="15.75" customHeight="1">
      <c r="A112" s="392">
        <v>45.0</v>
      </c>
      <c r="B112" s="393" t="s">
        <v>3034</v>
      </c>
      <c r="C112" s="393"/>
      <c r="D112" s="393" t="s">
        <v>32</v>
      </c>
      <c r="E112" s="390"/>
      <c r="F112" s="391" t="s">
        <v>2983</v>
      </c>
    </row>
    <row r="113" ht="15.75" customHeight="1">
      <c r="A113" s="392">
        <v>46.0</v>
      </c>
      <c r="B113" s="393" t="s">
        <v>3035</v>
      </c>
      <c r="C113" s="393"/>
      <c r="D113" s="393" t="s">
        <v>32</v>
      </c>
      <c r="E113" s="390"/>
      <c r="F113" s="391" t="s">
        <v>2983</v>
      </c>
    </row>
    <row r="114" ht="15.75" customHeight="1">
      <c r="A114" s="392">
        <v>47.0</v>
      </c>
      <c r="B114" s="393" t="s">
        <v>3036</v>
      </c>
      <c r="C114" s="393"/>
      <c r="D114" s="393" t="s">
        <v>32</v>
      </c>
      <c r="E114" s="390"/>
      <c r="F114" s="391" t="s">
        <v>2983</v>
      </c>
    </row>
    <row r="115" ht="15.75" customHeight="1">
      <c r="A115" s="392">
        <v>48.0</v>
      </c>
      <c r="B115" s="393" t="s">
        <v>3037</v>
      </c>
      <c r="C115" s="393"/>
      <c r="D115" s="393" t="s">
        <v>32</v>
      </c>
      <c r="E115" s="390"/>
      <c r="F115" s="391" t="s">
        <v>2983</v>
      </c>
    </row>
    <row r="116" ht="15.75" customHeight="1">
      <c r="A116" s="392">
        <v>49.0</v>
      </c>
      <c r="B116" s="393" t="s">
        <v>3038</v>
      </c>
      <c r="C116" s="393"/>
      <c r="D116" s="393" t="s">
        <v>32</v>
      </c>
      <c r="E116" s="390"/>
      <c r="F116" s="391" t="s">
        <v>2983</v>
      </c>
    </row>
    <row r="117" ht="15.75" customHeight="1">
      <c r="A117" s="392">
        <v>50.0</v>
      </c>
      <c r="B117" s="393" t="s">
        <v>3039</v>
      </c>
      <c r="C117" s="393"/>
      <c r="D117" s="393" t="s">
        <v>32</v>
      </c>
      <c r="E117" s="390"/>
      <c r="F117" s="391" t="s">
        <v>2983</v>
      </c>
    </row>
    <row r="118" ht="15.75" customHeight="1">
      <c r="A118" s="392">
        <v>51.0</v>
      </c>
      <c r="B118" s="393" t="s">
        <v>3040</v>
      </c>
      <c r="C118" s="393"/>
      <c r="D118" s="393" t="s">
        <v>32</v>
      </c>
      <c r="E118" s="390"/>
      <c r="F118" s="391" t="s">
        <v>2983</v>
      </c>
    </row>
    <row r="119" ht="15.75" customHeight="1">
      <c r="A119" s="392">
        <v>52.0</v>
      </c>
      <c r="B119" s="393" t="s">
        <v>3041</v>
      </c>
      <c r="C119" s="393"/>
      <c r="D119" s="393" t="s">
        <v>32</v>
      </c>
      <c r="E119" s="390"/>
      <c r="F119" s="391" t="s">
        <v>2983</v>
      </c>
    </row>
    <row r="120" ht="15.75" customHeight="1">
      <c r="A120" s="392">
        <v>53.0</v>
      </c>
      <c r="B120" s="393" t="s">
        <v>3042</v>
      </c>
      <c r="C120" s="393" t="s">
        <v>3043</v>
      </c>
      <c r="D120" s="393" t="s">
        <v>32</v>
      </c>
      <c r="E120" s="390"/>
      <c r="F120" s="391" t="s">
        <v>2983</v>
      </c>
    </row>
    <row r="121" ht="15.75" customHeight="1">
      <c r="A121" s="392">
        <v>54.0</v>
      </c>
      <c r="B121" s="393" t="s">
        <v>3044</v>
      </c>
      <c r="C121" s="393"/>
      <c r="D121" s="393" t="s">
        <v>32</v>
      </c>
      <c r="E121" s="390"/>
      <c r="F121" s="391" t="s">
        <v>2983</v>
      </c>
    </row>
    <row r="122" ht="15.75" customHeight="1">
      <c r="A122" s="392">
        <v>55.0</v>
      </c>
      <c r="B122" s="393" t="s">
        <v>3045</v>
      </c>
      <c r="C122" s="393"/>
      <c r="D122" s="393" t="s">
        <v>32</v>
      </c>
      <c r="E122" s="390"/>
      <c r="F122" s="391" t="s">
        <v>2983</v>
      </c>
    </row>
    <row r="123" ht="15.75" customHeight="1">
      <c r="A123" s="392">
        <v>56.0</v>
      </c>
      <c r="B123" s="393" t="s">
        <v>3046</v>
      </c>
      <c r="C123" s="393"/>
      <c r="D123" s="393" t="s">
        <v>32</v>
      </c>
      <c r="E123" s="390"/>
      <c r="F123" s="391" t="s">
        <v>2983</v>
      </c>
    </row>
    <row r="124" ht="15.75" customHeight="1">
      <c r="A124" s="392">
        <v>57.0</v>
      </c>
      <c r="B124" s="393" t="s">
        <v>3047</v>
      </c>
      <c r="C124" s="393"/>
      <c r="D124" s="393" t="s">
        <v>32</v>
      </c>
      <c r="E124" s="390"/>
      <c r="F124" s="391" t="s">
        <v>2983</v>
      </c>
    </row>
    <row r="125" ht="15.75" customHeight="1">
      <c r="A125" s="392">
        <v>58.0</v>
      </c>
      <c r="B125" s="393" t="s">
        <v>3048</v>
      </c>
      <c r="C125" s="393"/>
      <c r="D125" s="393" t="s">
        <v>32</v>
      </c>
      <c r="E125" s="390"/>
      <c r="F125" s="391" t="s">
        <v>2983</v>
      </c>
    </row>
    <row r="126" ht="15.75" customHeight="1">
      <c r="A126" s="392">
        <v>59.0</v>
      </c>
      <c r="B126" s="393" t="s">
        <v>3049</v>
      </c>
      <c r="C126" s="393"/>
      <c r="D126" s="393" t="s">
        <v>32</v>
      </c>
      <c r="E126" s="390"/>
      <c r="F126" s="391" t="s">
        <v>2983</v>
      </c>
    </row>
    <row r="127" ht="15.75" customHeight="1">
      <c r="A127" s="392">
        <v>60.0</v>
      </c>
      <c r="B127" s="393" t="s">
        <v>3050</v>
      </c>
      <c r="C127" s="393"/>
      <c r="D127" s="393" t="s">
        <v>32</v>
      </c>
      <c r="E127" s="390"/>
      <c r="F127" s="391" t="s">
        <v>2983</v>
      </c>
    </row>
    <row r="128" ht="15.75" customHeight="1">
      <c r="A128" s="392">
        <v>61.0</v>
      </c>
      <c r="B128" s="393" t="s">
        <v>2941</v>
      </c>
      <c r="C128" s="393"/>
      <c r="D128" s="393" t="s">
        <v>32</v>
      </c>
      <c r="E128" s="390"/>
      <c r="F128" s="391" t="s">
        <v>2983</v>
      </c>
    </row>
    <row r="129" ht="15.75" customHeight="1">
      <c r="A129" s="392">
        <v>62.0</v>
      </c>
      <c r="B129" s="393" t="s">
        <v>3051</v>
      </c>
      <c r="C129" s="393"/>
      <c r="D129" s="393" t="s">
        <v>32</v>
      </c>
      <c r="E129" s="390"/>
      <c r="F129" s="391" t="s">
        <v>2983</v>
      </c>
    </row>
    <row r="130" ht="15.75" customHeight="1">
      <c r="A130" s="392">
        <v>63.0</v>
      </c>
      <c r="B130" s="393" t="s">
        <v>3052</v>
      </c>
      <c r="C130" s="393"/>
      <c r="D130" s="393" t="s">
        <v>32</v>
      </c>
      <c r="E130" s="390"/>
      <c r="F130" s="391" t="s">
        <v>2983</v>
      </c>
    </row>
    <row r="131" ht="15.75" customHeight="1">
      <c r="A131" s="392">
        <v>64.0</v>
      </c>
      <c r="B131" s="393" t="s">
        <v>3053</v>
      </c>
      <c r="C131" s="393" t="s">
        <v>3054</v>
      </c>
      <c r="D131" s="393" t="s">
        <v>32</v>
      </c>
      <c r="E131" s="390"/>
      <c r="F131" s="391" t="s">
        <v>2983</v>
      </c>
    </row>
    <row r="132" ht="15.75" customHeight="1">
      <c r="A132" s="392">
        <v>65.0</v>
      </c>
      <c r="B132" s="393" t="s">
        <v>3055</v>
      </c>
      <c r="C132" s="393"/>
      <c r="D132" s="393" t="s">
        <v>32</v>
      </c>
      <c r="E132" s="390"/>
      <c r="F132" s="391" t="s">
        <v>2983</v>
      </c>
    </row>
    <row r="133" ht="15.75" customHeight="1">
      <c r="A133" s="392">
        <v>66.0</v>
      </c>
      <c r="B133" s="393" t="s">
        <v>3056</v>
      </c>
      <c r="C133" s="393"/>
      <c r="D133" s="393" t="s">
        <v>32</v>
      </c>
      <c r="E133" s="390"/>
      <c r="F133" s="391" t="s">
        <v>2983</v>
      </c>
    </row>
    <row r="134" ht="15.75" customHeight="1">
      <c r="A134" s="394">
        <v>1.0</v>
      </c>
      <c r="B134" s="395" t="s">
        <v>3057</v>
      </c>
      <c r="C134" s="395"/>
      <c r="D134" s="395" t="s">
        <v>3058</v>
      </c>
      <c r="E134" s="390"/>
      <c r="F134" s="391"/>
    </row>
    <row r="135" ht="15.75" customHeight="1">
      <c r="A135" s="394">
        <v>2.0</v>
      </c>
      <c r="B135" s="395" t="s">
        <v>3059</v>
      </c>
      <c r="C135" s="395" t="s">
        <v>3060</v>
      </c>
      <c r="D135" s="395" t="s">
        <v>3058</v>
      </c>
      <c r="E135" s="390"/>
      <c r="F135" s="391"/>
    </row>
    <row r="136" ht="15.75" customHeight="1">
      <c r="A136" s="394">
        <v>3.0</v>
      </c>
      <c r="B136" s="395" t="s">
        <v>3061</v>
      </c>
      <c r="C136" s="395"/>
      <c r="D136" s="395" t="s">
        <v>3058</v>
      </c>
      <c r="E136" s="390"/>
      <c r="F136" s="391"/>
    </row>
    <row r="137" ht="15.75" customHeight="1">
      <c r="A137" s="394">
        <v>4.0</v>
      </c>
      <c r="B137" s="395" t="s">
        <v>3062</v>
      </c>
      <c r="C137" s="395"/>
      <c r="D137" s="395" t="s">
        <v>3058</v>
      </c>
      <c r="E137" s="390"/>
      <c r="F137" s="391"/>
    </row>
    <row r="138" ht="15.75" customHeight="1">
      <c r="A138" s="394">
        <v>5.0</v>
      </c>
      <c r="B138" s="395" t="s">
        <v>3063</v>
      </c>
      <c r="C138" s="395" t="s">
        <v>3064</v>
      </c>
      <c r="D138" s="395" t="s">
        <v>3058</v>
      </c>
      <c r="E138" s="390"/>
      <c r="F138" s="391"/>
    </row>
    <row r="139" ht="15.75" customHeight="1">
      <c r="A139" s="394">
        <v>6.0</v>
      </c>
      <c r="B139" s="395" t="s">
        <v>3065</v>
      </c>
      <c r="C139" s="395"/>
      <c r="D139" s="395" t="s">
        <v>3058</v>
      </c>
      <c r="E139" s="390"/>
      <c r="F139" s="391"/>
    </row>
    <row r="140" ht="15.75" customHeight="1">
      <c r="A140" s="394">
        <v>7.0</v>
      </c>
      <c r="B140" s="395" t="s">
        <v>3066</v>
      </c>
      <c r="C140" s="395"/>
      <c r="D140" s="395" t="s">
        <v>3058</v>
      </c>
      <c r="E140" s="390"/>
      <c r="F140" s="391"/>
    </row>
    <row r="141" ht="15.75" customHeight="1">
      <c r="A141" s="394">
        <v>8.0</v>
      </c>
      <c r="B141" s="395" t="s">
        <v>3067</v>
      </c>
      <c r="C141" s="395"/>
      <c r="D141" s="395" t="s">
        <v>3058</v>
      </c>
      <c r="E141" s="390"/>
      <c r="F141" s="391"/>
    </row>
    <row r="142" ht="15.75" customHeight="1">
      <c r="A142" s="394">
        <v>9.0</v>
      </c>
      <c r="B142" s="395" t="s">
        <v>3068</v>
      </c>
      <c r="C142" s="395"/>
      <c r="D142" s="395" t="s">
        <v>3058</v>
      </c>
      <c r="E142" s="390"/>
      <c r="F142" s="391"/>
    </row>
    <row r="143" ht="15.75" customHeight="1">
      <c r="A143" s="394">
        <v>10.0</v>
      </c>
      <c r="B143" s="395" t="s">
        <v>3069</v>
      </c>
      <c r="C143" s="395" t="s">
        <v>3070</v>
      </c>
      <c r="D143" s="395" t="s">
        <v>3058</v>
      </c>
      <c r="E143" s="390"/>
      <c r="F143" s="391"/>
    </row>
    <row r="144" ht="15.75" customHeight="1">
      <c r="A144" s="394">
        <v>11.0</v>
      </c>
      <c r="B144" s="395" t="s">
        <v>3071</v>
      </c>
      <c r="C144" s="395"/>
      <c r="D144" s="395" t="s">
        <v>3058</v>
      </c>
      <c r="E144" s="390"/>
      <c r="F144" s="391"/>
    </row>
    <row r="145" ht="15.75" customHeight="1">
      <c r="A145" s="394">
        <v>12.0</v>
      </c>
      <c r="B145" s="395" t="s">
        <v>3072</v>
      </c>
      <c r="C145" s="395"/>
      <c r="D145" s="395" t="s">
        <v>3058</v>
      </c>
      <c r="E145" s="390"/>
      <c r="F145" s="391"/>
    </row>
    <row r="146" ht="15.75" customHeight="1">
      <c r="A146" s="394">
        <v>13.0</v>
      </c>
      <c r="B146" s="395" t="s">
        <v>3073</v>
      </c>
      <c r="C146" s="395"/>
      <c r="D146" s="395" t="s">
        <v>3058</v>
      </c>
      <c r="E146" s="390"/>
      <c r="F146" s="391"/>
    </row>
    <row r="147" ht="15.75" customHeight="1">
      <c r="A147" s="394">
        <v>14.0</v>
      </c>
      <c r="B147" s="395" t="s">
        <v>3074</v>
      </c>
      <c r="C147" s="395"/>
      <c r="D147" s="395" t="s">
        <v>3058</v>
      </c>
      <c r="E147" s="390"/>
      <c r="F147" s="391"/>
    </row>
    <row r="148" ht="15.75" customHeight="1">
      <c r="A148" s="394">
        <v>15.0</v>
      </c>
      <c r="B148" s="395" t="s">
        <v>3075</v>
      </c>
      <c r="C148" s="395"/>
      <c r="D148" s="395" t="s">
        <v>3058</v>
      </c>
      <c r="E148" s="390"/>
      <c r="F148" s="391"/>
    </row>
    <row r="149" ht="15.75" customHeight="1">
      <c r="A149" s="394">
        <v>16.0</v>
      </c>
      <c r="B149" s="395" t="s">
        <v>3076</v>
      </c>
      <c r="C149" s="395"/>
      <c r="D149" s="395" t="s">
        <v>3058</v>
      </c>
      <c r="E149" s="390"/>
      <c r="F149" s="391"/>
    </row>
    <row r="150" ht="15.75" customHeight="1">
      <c r="A150" s="394">
        <v>17.0</v>
      </c>
      <c r="B150" s="395" t="s">
        <v>3077</v>
      </c>
      <c r="C150" s="395"/>
      <c r="D150" s="395" t="s">
        <v>3058</v>
      </c>
      <c r="E150" s="390"/>
      <c r="F150" s="391"/>
    </row>
    <row r="151" ht="15.75" customHeight="1">
      <c r="A151" s="394">
        <v>18.0</v>
      </c>
      <c r="B151" s="395" t="s">
        <v>3078</v>
      </c>
      <c r="C151" s="395"/>
      <c r="D151" s="395" t="s">
        <v>3058</v>
      </c>
      <c r="E151" s="390"/>
      <c r="F151" s="391"/>
    </row>
    <row r="152" ht="15.75" customHeight="1">
      <c r="A152" s="394">
        <v>19.0</v>
      </c>
      <c r="B152" s="395" t="s">
        <v>3079</v>
      </c>
      <c r="C152" s="395" t="s">
        <v>3080</v>
      </c>
      <c r="D152" s="395" t="s">
        <v>3058</v>
      </c>
      <c r="E152" s="390"/>
      <c r="F152" s="391"/>
    </row>
    <row r="153" ht="15.75" customHeight="1">
      <c r="A153" s="394">
        <v>20.0</v>
      </c>
      <c r="B153" s="395" t="s">
        <v>3081</v>
      </c>
      <c r="C153" s="395"/>
      <c r="D153" s="395" t="s">
        <v>3058</v>
      </c>
      <c r="E153" s="390"/>
      <c r="F153" s="391"/>
    </row>
    <row r="154" ht="15.75" customHeight="1">
      <c r="A154" s="394">
        <v>21.0</v>
      </c>
      <c r="B154" s="395" t="s">
        <v>3082</v>
      </c>
      <c r="C154" s="395"/>
      <c r="D154" s="395" t="s">
        <v>3058</v>
      </c>
      <c r="E154" s="390"/>
      <c r="F154" s="391"/>
    </row>
    <row r="155" ht="15.75" customHeight="1">
      <c r="A155" s="394">
        <v>22.0</v>
      </c>
      <c r="B155" s="395" t="s">
        <v>3083</v>
      </c>
      <c r="C155" s="395"/>
      <c r="D155" s="395" t="s">
        <v>3058</v>
      </c>
      <c r="E155" s="390"/>
      <c r="F155" s="391"/>
    </row>
    <row r="156" ht="15.75" customHeight="1">
      <c r="A156" s="394">
        <v>23.0</v>
      </c>
      <c r="B156" s="395" t="s">
        <v>3084</v>
      </c>
      <c r="C156" s="395"/>
      <c r="D156" s="395" t="s">
        <v>3058</v>
      </c>
      <c r="E156" s="390"/>
      <c r="F156" s="391"/>
    </row>
    <row r="157" ht="15.75" customHeight="1">
      <c r="A157" s="394">
        <v>24.0</v>
      </c>
      <c r="B157" s="395" t="s">
        <v>3085</v>
      </c>
      <c r="C157" s="395"/>
      <c r="D157" s="395" t="s">
        <v>3058</v>
      </c>
      <c r="E157" s="390"/>
      <c r="F157" s="391"/>
    </row>
    <row r="158" ht="15.75" customHeight="1">
      <c r="A158" s="394">
        <v>25.0</v>
      </c>
      <c r="B158" s="395" t="s">
        <v>3086</v>
      </c>
      <c r="C158" s="395"/>
      <c r="D158" s="395" t="s">
        <v>3058</v>
      </c>
      <c r="E158" s="390"/>
      <c r="F158" s="391"/>
    </row>
    <row r="159" ht="15.75" customHeight="1">
      <c r="A159" s="394">
        <v>26.0</v>
      </c>
      <c r="B159" s="395" t="s">
        <v>3087</v>
      </c>
      <c r="C159" s="395"/>
      <c r="D159" s="395" t="s">
        <v>3058</v>
      </c>
      <c r="E159" s="390"/>
      <c r="F159" s="391"/>
    </row>
    <row r="160" ht="15.75" customHeight="1">
      <c r="A160" s="394">
        <v>27.0</v>
      </c>
      <c r="B160" s="395" t="s">
        <v>3088</v>
      </c>
      <c r="C160" s="396" t="s">
        <v>3089</v>
      </c>
      <c r="D160" s="395" t="s">
        <v>3058</v>
      </c>
      <c r="E160" s="390"/>
      <c r="F160" s="391"/>
    </row>
    <row r="161" ht="15.75" customHeight="1">
      <c r="A161" s="394">
        <v>28.0</v>
      </c>
      <c r="B161" s="395" t="s">
        <v>3090</v>
      </c>
      <c r="C161" s="396" t="s">
        <v>3060</v>
      </c>
      <c r="D161" s="395" t="s">
        <v>3058</v>
      </c>
      <c r="E161" s="390"/>
      <c r="F161" s="391"/>
    </row>
    <row r="162" ht="15.75" customHeight="1">
      <c r="A162" s="394">
        <v>29.0</v>
      </c>
      <c r="B162" s="395" t="s">
        <v>3091</v>
      </c>
      <c r="C162" s="396"/>
      <c r="D162" s="395" t="s">
        <v>3058</v>
      </c>
      <c r="E162" s="390"/>
      <c r="F162" s="391"/>
    </row>
    <row r="163" ht="15.75" customHeight="1">
      <c r="A163" s="394">
        <v>30.0</v>
      </c>
      <c r="B163" s="395" t="s">
        <v>3092</v>
      </c>
      <c r="C163" s="396"/>
      <c r="D163" s="395" t="s">
        <v>3058</v>
      </c>
      <c r="E163" s="390"/>
      <c r="F163" s="391"/>
    </row>
    <row r="164" ht="15.75" customHeight="1">
      <c r="A164" s="394">
        <v>31.0</v>
      </c>
      <c r="B164" s="395" t="s">
        <v>3093</v>
      </c>
      <c r="C164" s="396" t="s">
        <v>3094</v>
      </c>
      <c r="D164" s="395" t="s">
        <v>3058</v>
      </c>
      <c r="E164" s="390"/>
      <c r="F164" s="391"/>
    </row>
    <row r="165" ht="15.75" customHeight="1">
      <c r="A165" s="394">
        <v>32.0</v>
      </c>
      <c r="B165" s="395" t="s">
        <v>3095</v>
      </c>
      <c r="C165" s="396" t="s">
        <v>3096</v>
      </c>
      <c r="D165" s="395" t="s">
        <v>3058</v>
      </c>
      <c r="E165" s="390"/>
      <c r="F165" s="391"/>
    </row>
    <row r="166" ht="15.75" customHeight="1">
      <c r="A166" s="394">
        <v>33.0</v>
      </c>
      <c r="B166" s="395" t="s">
        <v>3097</v>
      </c>
      <c r="C166" s="396"/>
      <c r="D166" s="395" t="s">
        <v>3058</v>
      </c>
      <c r="E166" s="390"/>
      <c r="F166" s="391"/>
    </row>
    <row r="167" ht="15.75" customHeight="1">
      <c r="A167" s="394">
        <v>34.0</v>
      </c>
      <c r="B167" s="395" t="s">
        <v>3098</v>
      </c>
      <c r="C167" s="396" t="s">
        <v>3099</v>
      </c>
      <c r="D167" s="395" t="s">
        <v>3058</v>
      </c>
      <c r="E167" s="390"/>
      <c r="F167" s="391"/>
    </row>
    <row r="168" ht="15.75" customHeight="1">
      <c r="A168" s="394">
        <v>35.0</v>
      </c>
      <c r="B168" s="395" t="s">
        <v>3100</v>
      </c>
      <c r="C168" s="396"/>
      <c r="D168" s="395" t="s">
        <v>3058</v>
      </c>
      <c r="E168" s="390"/>
      <c r="F168" s="391"/>
    </row>
    <row r="169" ht="15.75" customHeight="1">
      <c r="A169" s="394">
        <v>36.0</v>
      </c>
      <c r="B169" s="395" t="s">
        <v>3101</v>
      </c>
      <c r="C169" s="396"/>
      <c r="D169" s="395" t="s">
        <v>3058</v>
      </c>
      <c r="E169" s="390"/>
      <c r="F169" s="391"/>
    </row>
    <row r="170" ht="15.75" customHeight="1">
      <c r="A170" s="394">
        <v>37.0</v>
      </c>
      <c r="B170" s="395" t="s">
        <v>3102</v>
      </c>
      <c r="C170" s="396"/>
      <c r="D170" s="395" t="s">
        <v>3058</v>
      </c>
      <c r="E170" s="390"/>
      <c r="F170" s="391"/>
    </row>
    <row r="171" ht="15.75" customHeight="1">
      <c r="A171" s="394">
        <v>38.0</v>
      </c>
      <c r="B171" s="395" t="s">
        <v>3103</v>
      </c>
      <c r="C171" s="396"/>
      <c r="D171" s="395" t="s">
        <v>3058</v>
      </c>
      <c r="E171" s="390"/>
      <c r="F171" s="391"/>
    </row>
    <row r="172" ht="15.75" customHeight="1">
      <c r="A172" s="394">
        <v>39.0</v>
      </c>
      <c r="B172" s="395" t="s">
        <v>3104</v>
      </c>
      <c r="C172" s="396"/>
      <c r="D172" s="395" t="s">
        <v>3058</v>
      </c>
      <c r="E172" s="390"/>
      <c r="F172" s="391"/>
    </row>
    <row r="173" ht="15.75" customHeight="1">
      <c r="A173" s="394">
        <v>40.0</v>
      </c>
      <c r="B173" s="395" t="s">
        <v>3105</v>
      </c>
      <c r="C173" s="396" t="s">
        <v>3106</v>
      </c>
      <c r="D173" s="395" t="s">
        <v>3058</v>
      </c>
      <c r="E173" s="390"/>
      <c r="F173" s="391"/>
    </row>
    <row r="174" ht="15.75" customHeight="1">
      <c r="A174" s="394">
        <v>41.0</v>
      </c>
      <c r="B174" s="395" t="s">
        <v>3107</v>
      </c>
      <c r="C174" s="396"/>
      <c r="D174" s="395" t="s">
        <v>3058</v>
      </c>
      <c r="E174" s="390"/>
      <c r="F174" s="391"/>
    </row>
    <row r="175" ht="15.75" customHeight="1">
      <c r="A175" s="394">
        <v>42.0</v>
      </c>
      <c r="B175" s="395" t="s">
        <v>3108</v>
      </c>
      <c r="C175" s="396" t="s">
        <v>3109</v>
      </c>
      <c r="D175" s="395" t="s">
        <v>3058</v>
      </c>
      <c r="E175" s="390"/>
      <c r="F175" s="391"/>
    </row>
    <row r="176" ht="15.75" customHeight="1">
      <c r="A176" s="394">
        <v>43.0</v>
      </c>
      <c r="B176" s="395" t="s">
        <v>3110</v>
      </c>
      <c r="C176" s="396" t="s">
        <v>3111</v>
      </c>
      <c r="D176" s="395" t="s">
        <v>3058</v>
      </c>
      <c r="E176" s="390"/>
      <c r="F176" s="391"/>
    </row>
    <row r="177" ht="15.75" customHeight="1">
      <c r="A177" s="394">
        <v>44.0</v>
      </c>
      <c r="B177" s="395" t="s">
        <v>3112</v>
      </c>
      <c r="C177" s="396" t="s">
        <v>3113</v>
      </c>
      <c r="D177" s="395" t="s">
        <v>3058</v>
      </c>
      <c r="E177" s="390"/>
      <c r="F177" s="391"/>
    </row>
    <row r="178" ht="15.75" customHeight="1">
      <c r="A178" s="394">
        <v>45.0</v>
      </c>
      <c r="B178" s="395" t="s">
        <v>3114</v>
      </c>
      <c r="C178" s="396" t="s">
        <v>3115</v>
      </c>
      <c r="D178" s="395" t="s">
        <v>3058</v>
      </c>
      <c r="E178" s="390"/>
      <c r="F178" s="391"/>
    </row>
    <row r="179" ht="15.75" customHeight="1">
      <c r="A179" s="394">
        <v>46.0</v>
      </c>
      <c r="B179" s="395" t="s">
        <v>3116</v>
      </c>
      <c r="C179" s="396"/>
      <c r="D179" s="395" t="s">
        <v>3058</v>
      </c>
      <c r="E179" s="390"/>
      <c r="F179" s="391"/>
    </row>
    <row r="180" ht="15.75" customHeight="1">
      <c r="A180" s="394">
        <v>47.0</v>
      </c>
      <c r="B180" s="395" t="s">
        <v>3117</v>
      </c>
      <c r="C180" s="396" t="s">
        <v>3118</v>
      </c>
      <c r="D180" s="395" t="s">
        <v>3058</v>
      </c>
      <c r="E180" s="390"/>
      <c r="F180" s="391"/>
    </row>
    <row r="181" ht="15.75" customHeight="1">
      <c r="A181" s="394">
        <v>48.0</v>
      </c>
      <c r="B181" s="395" t="s">
        <v>3119</v>
      </c>
      <c r="C181" s="395"/>
      <c r="D181" s="395" t="s">
        <v>3058</v>
      </c>
      <c r="E181" s="390"/>
      <c r="F181" s="391"/>
    </row>
    <row r="182" ht="15.75" customHeight="1">
      <c r="A182" s="394">
        <v>49.0</v>
      </c>
      <c r="B182" s="395" t="s">
        <v>3120</v>
      </c>
      <c r="C182" s="395"/>
      <c r="D182" s="395" t="s">
        <v>3058</v>
      </c>
      <c r="E182" s="390"/>
      <c r="F182" s="391"/>
    </row>
    <row r="183" ht="15.75" customHeight="1">
      <c r="A183" s="394">
        <v>50.0</v>
      </c>
      <c r="B183" s="395" t="s">
        <v>3121</v>
      </c>
      <c r="C183" s="395"/>
      <c r="D183" s="395" t="s">
        <v>3058</v>
      </c>
      <c r="E183" s="390"/>
      <c r="F183" s="391"/>
    </row>
    <row r="184" ht="15.75" customHeight="1">
      <c r="A184" s="394">
        <v>51.0</v>
      </c>
      <c r="B184" s="395" t="s">
        <v>3122</v>
      </c>
      <c r="C184" s="395"/>
      <c r="D184" s="395" t="s">
        <v>3058</v>
      </c>
      <c r="E184" s="390"/>
      <c r="F184" s="391"/>
    </row>
    <row r="185" ht="15.75" customHeight="1">
      <c r="A185" s="394">
        <v>52.0</v>
      </c>
      <c r="B185" s="395" t="s">
        <v>3123</v>
      </c>
      <c r="C185" s="395"/>
      <c r="D185" s="395" t="s">
        <v>3058</v>
      </c>
      <c r="E185" s="390"/>
      <c r="F185" s="391"/>
    </row>
    <row r="186" ht="15.75" customHeight="1">
      <c r="A186" s="394">
        <v>53.0</v>
      </c>
      <c r="B186" s="395" t="s">
        <v>3124</v>
      </c>
      <c r="C186" s="395"/>
      <c r="D186" s="395" t="s">
        <v>3058</v>
      </c>
      <c r="E186" s="390"/>
      <c r="F186" s="391"/>
    </row>
    <row r="187" ht="15.75" customHeight="1">
      <c r="A187" s="394">
        <v>54.0</v>
      </c>
      <c r="B187" s="395" t="s">
        <v>3125</v>
      </c>
      <c r="C187" s="395"/>
      <c r="D187" s="395" t="s">
        <v>3058</v>
      </c>
      <c r="E187" s="390"/>
      <c r="F187" s="391"/>
    </row>
    <row r="188" ht="15.75" customHeight="1">
      <c r="A188" s="394">
        <v>55.0</v>
      </c>
      <c r="B188" s="395" t="s">
        <v>3126</v>
      </c>
      <c r="C188" s="395"/>
      <c r="D188" s="395" t="s">
        <v>3058</v>
      </c>
      <c r="E188" s="390"/>
      <c r="F188" s="391"/>
    </row>
    <row r="189" ht="15.75" customHeight="1">
      <c r="A189" s="394">
        <v>56.0</v>
      </c>
      <c r="B189" s="395" t="s">
        <v>3127</v>
      </c>
      <c r="C189" s="395"/>
      <c r="D189" s="395" t="s">
        <v>3058</v>
      </c>
      <c r="E189" s="390"/>
      <c r="F189" s="391"/>
    </row>
    <row r="190" ht="15.75" customHeight="1">
      <c r="A190" s="394">
        <v>57.0</v>
      </c>
      <c r="B190" s="395" t="s">
        <v>3128</v>
      </c>
      <c r="C190" s="395"/>
      <c r="D190" s="395" t="s">
        <v>3058</v>
      </c>
      <c r="E190" s="390"/>
      <c r="F190" s="391"/>
    </row>
    <row r="191" ht="15.75" customHeight="1">
      <c r="A191" s="394">
        <v>58.0</v>
      </c>
      <c r="B191" s="395" t="s">
        <v>3129</v>
      </c>
      <c r="C191" s="395"/>
      <c r="D191" s="395" t="s">
        <v>3058</v>
      </c>
      <c r="E191" s="390"/>
      <c r="F191" s="391"/>
    </row>
    <row r="192" ht="15.75" customHeight="1">
      <c r="A192" s="394">
        <v>59.0</v>
      </c>
      <c r="B192" s="395" t="s">
        <v>3130</v>
      </c>
      <c r="C192" s="395"/>
      <c r="D192" s="395" t="s">
        <v>3058</v>
      </c>
      <c r="E192" s="390"/>
      <c r="F192" s="391"/>
    </row>
    <row r="193" ht="15.75" customHeight="1">
      <c r="A193" s="394">
        <v>60.0</v>
      </c>
      <c r="B193" s="395" t="s">
        <v>3131</v>
      </c>
      <c r="C193" s="395"/>
      <c r="D193" s="395" t="s">
        <v>3058</v>
      </c>
      <c r="E193" s="390"/>
      <c r="F193" s="391"/>
    </row>
    <row r="194" ht="15.75" customHeight="1">
      <c r="A194" s="394">
        <v>61.0</v>
      </c>
      <c r="B194" s="395" t="s">
        <v>3132</v>
      </c>
      <c r="C194" s="395"/>
      <c r="D194" s="395" t="s">
        <v>3058</v>
      </c>
      <c r="E194" s="390"/>
      <c r="F194" s="391"/>
    </row>
    <row r="195" ht="15.75" customHeight="1">
      <c r="A195" s="394">
        <v>62.0</v>
      </c>
      <c r="B195" s="395" t="s">
        <v>3133</v>
      </c>
      <c r="C195" s="395"/>
      <c r="D195" s="395" t="s">
        <v>3058</v>
      </c>
      <c r="E195" s="390"/>
      <c r="F195" s="391"/>
    </row>
    <row r="196" ht="15.75" customHeight="1">
      <c r="A196" s="394">
        <v>63.0</v>
      </c>
      <c r="B196" s="395" t="s">
        <v>3134</v>
      </c>
      <c r="C196" s="395"/>
      <c r="D196" s="395" t="s">
        <v>3058</v>
      </c>
      <c r="E196" s="390"/>
      <c r="F196" s="391"/>
    </row>
    <row r="197" ht="15.75" customHeight="1">
      <c r="A197" s="394">
        <v>64.0</v>
      </c>
      <c r="B197" s="395" t="s">
        <v>3135</v>
      </c>
      <c r="C197" s="395"/>
      <c r="D197" s="395" t="s">
        <v>3058</v>
      </c>
      <c r="E197" s="390"/>
      <c r="F197" s="391"/>
    </row>
    <row r="198" ht="15.75" customHeight="1">
      <c r="A198" s="394">
        <v>65.0</v>
      </c>
      <c r="B198" s="395" t="s">
        <v>3136</v>
      </c>
      <c r="C198" s="395"/>
      <c r="D198" s="395" t="s">
        <v>3058</v>
      </c>
      <c r="E198" s="390"/>
      <c r="F198" s="391"/>
    </row>
    <row r="199" ht="15.75" customHeight="1">
      <c r="A199" s="394">
        <v>66.0</v>
      </c>
      <c r="B199" s="395" t="s">
        <v>3137</v>
      </c>
      <c r="C199" s="395" t="s">
        <v>3138</v>
      </c>
      <c r="D199" s="395" t="s">
        <v>3058</v>
      </c>
      <c r="E199" s="390"/>
      <c r="F199" s="391"/>
    </row>
    <row r="200" ht="15.75" customHeight="1">
      <c r="A200" s="394">
        <v>67.0</v>
      </c>
      <c r="B200" s="395" t="s">
        <v>3139</v>
      </c>
      <c r="C200" s="395"/>
      <c r="D200" s="395" t="s">
        <v>3058</v>
      </c>
      <c r="E200" s="390"/>
      <c r="F200" s="391"/>
    </row>
    <row r="201" ht="15.75" customHeight="1">
      <c r="A201" s="394">
        <v>68.0</v>
      </c>
      <c r="B201" s="395" t="s">
        <v>3140</v>
      </c>
      <c r="C201" s="395"/>
      <c r="D201" s="395" t="s">
        <v>3058</v>
      </c>
      <c r="E201" s="390"/>
      <c r="F201" s="391"/>
    </row>
    <row r="202" ht="15.75" customHeight="1">
      <c r="E202" s="397"/>
    </row>
    <row r="203" ht="15.75" customHeight="1">
      <c r="E203" s="397"/>
    </row>
    <row r="204" ht="15.75" customHeight="1">
      <c r="A204" s="398" t="s">
        <v>3141</v>
      </c>
    </row>
    <row r="205" ht="15.75" customHeight="1">
      <c r="A205" s="386" t="s">
        <v>2244</v>
      </c>
      <c r="B205" s="386" t="s">
        <v>2910</v>
      </c>
      <c r="C205" s="386" t="s">
        <v>2911</v>
      </c>
      <c r="D205" s="386" t="s">
        <v>2912</v>
      </c>
      <c r="E205" s="387" t="s">
        <v>2913</v>
      </c>
      <c r="F205" s="386" t="s">
        <v>2914</v>
      </c>
    </row>
    <row r="206" ht="15.75" customHeight="1">
      <c r="A206" s="14">
        <v>1.0</v>
      </c>
      <c r="B206" s="14" t="s">
        <v>3142</v>
      </c>
      <c r="C206" s="14" t="s">
        <v>3143</v>
      </c>
      <c r="D206" s="14" t="s">
        <v>3144</v>
      </c>
      <c r="E206" s="397"/>
      <c r="F206" s="14" t="s">
        <v>2983</v>
      </c>
    </row>
    <row r="207" ht="15.75" customHeight="1">
      <c r="A207" s="14">
        <v>2.0</v>
      </c>
      <c r="B207" s="14" t="s">
        <v>3145</v>
      </c>
      <c r="C207" s="14" t="s">
        <v>3146</v>
      </c>
      <c r="D207" s="14" t="s">
        <v>3144</v>
      </c>
      <c r="E207" s="397"/>
      <c r="F207" s="14" t="s">
        <v>2983</v>
      </c>
    </row>
    <row r="208" ht="15.75" customHeight="1">
      <c r="A208" s="14">
        <v>3.0</v>
      </c>
      <c r="B208" s="14" t="s">
        <v>3147</v>
      </c>
      <c r="C208" s="14" t="s">
        <v>3148</v>
      </c>
      <c r="D208" s="14" t="s">
        <v>3144</v>
      </c>
      <c r="E208" s="397"/>
      <c r="F208" s="14" t="s">
        <v>2983</v>
      </c>
    </row>
    <row r="209" ht="15.75" customHeight="1">
      <c r="A209" s="14">
        <v>4.0</v>
      </c>
      <c r="B209" s="14" t="s">
        <v>3149</v>
      </c>
      <c r="C209" s="14" t="s">
        <v>3150</v>
      </c>
      <c r="D209" s="14" t="s">
        <v>3144</v>
      </c>
      <c r="E209" s="397"/>
      <c r="F209" s="14" t="s">
        <v>2983</v>
      </c>
    </row>
    <row r="210" ht="15.75" customHeight="1">
      <c r="A210" s="14">
        <v>5.0</v>
      </c>
      <c r="B210" s="14" t="s">
        <v>3151</v>
      </c>
      <c r="C210" s="14" t="s">
        <v>3152</v>
      </c>
      <c r="D210" s="14" t="s">
        <v>3144</v>
      </c>
      <c r="E210" s="397"/>
      <c r="F210" s="14" t="s">
        <v>2983</v>
      </c>
    </row>
    <row r="211" ht="15.75" customHeight="1">
      <c r="A211" s="14">
        <v>6.0</v>
      </c>
      <c r="B211" s="14" t="s">
        <v>3153</v>
      </c>
      <c r="C211" s="14" t="s">
        <v>3154</v>
      </c>
      <c r="D211" s="14" t="s">
        <v>3155</v>
      </c>
      <c r="E211" s="397"/>
    </row>
    <row r="212" ht="15.75" customHeight="1">
      <c r="A212" s="14">
        <v>7.0</v>
      </c>
      <c r="B212" s="14" t="s">
        <v>3156</v>
      </c>
      <c r="C212" s="14" t="s">
        <v>3157</v>
      </c>
      <c r="D212" s="14" t="s">
        <v>3155</v>
      </c>
      <c r="E212" s="397"/>
    </row>
    <row r="213" ht="15.75" customHeight="1">
      <c r="A213" s="14">
        <v>8.0</v>
      </c>
      <c r="B213" s="14" t="s">
        <v>3158</v>
      </c>
      <c r="C213" s="14" t="s">
        <v>3159</v>
      </c>
      <c r="D213" s="14" t="s">
        <v>3155</v>
      </c>
      <c r="E213" s="397"/>
    </row>
    <row r="214" ht="15.75" customHeight="1">
      <c r="A214" s="14">
        <v>9.0</v>
      </c>
      <c r="B214" s="14" t="s">
        <v>3160</v>
      </c>
      <c r="C214" s="14" t="s">
        <v>3161</v>
      </c>
      <c r="D214" s="14" t="s">
        <v>3155</v>
      </c>
      <c r="E214" s="397"/>
    </row>
    <row r="215" ht="15.75" customHeight="1">
      <c r="A215" s="14">
        <v>10.0</v>
      </c>
      <c r="B215" s="14" t="s">
        <v>3162</v>
      </c>
      <c r="C215" s="399" t="s">
        <v>3163</v>
      </c>
      <c r="D215" s="14" t="s">
        <v>3155</v>
      </c>
      <c r="E215" s="397"/>
    </row>
    <row r="216" ht="15.75" customHeight="1">
      <c r="A216" s="14">
        <v>11.0</v>
      </c>
      <c r="B216" s="14" t="s">
        <v>3164</v>
      </c>
      <c r="C216" s="400" t="s">
        <v>3165</v>
      </c>
      <c r="D216" s="14" t="s">
        <v>3155</v>
      </c>
      <c r="E216" s="397"/>
    </row>
    <row r="217" ht="15.75" customHeight="1">
      <c r="A217" s="14">
        <v>12.0</v>
      </c>
      <c r="B217" s="14" t="s">
        <v>3166</v>
      </c>
      <c r="C217" s="14" t="s">
        <v>3167</v>
      </c>
      <c r="D217" s="14" t="s">
        <v>3155</v>
      </c>
      <c r="E217" s="397"/>
    </row>
    <row r="218" ht="15.75" customHeight="1">
      <c r="A218" s="14">
        <v>13.0</v>
      </c>
      <c r="B218" s="14" t="s">
        <v>3168</v>
      </c>
      <c r="C218" s="401" t="s">
        <v>3169</v>
      </c>
      <c r="D218" s="14" t="s">
        <v>3155</v>
      </c>
      <c r="E218" s="397"/>
    </row>
    <row r="219" ht="15.75" customHeight="1">
      <c r="A219" s="14">
        <v>14.0</v>
      </c>
      <c r="B219" s="14" t="s">
        <v>3170</v>
      </c>
      <c r="C219" s="14" t="s">
        <v>3171</v>
      </c>
      <c r="D219" s="14" t="s">
        <v>3155</v>
      </c>
      <c r="E219" s="397"/>
    </row>
    <row r="220" ht="15.75" customHeight="1">
      <c r="A220" s="14">
        <v>15.0</v>
      </c>
      <c r="B220" s="14" t="s">
        <v>3172</v>
      </c>
      <c r="C220" s="14" t="s">
        <v>3173</v>
      </c>
      <c r="D220" s="14" t="s">
        <v>3155</v>
      </c>
      <c r="E220" s="397"/>
    </row>
    <row r="221" ht="15.75" customHeight="1">
      <c r="A221" s="14">
        <v>16.0</v>
      </c>
      <c r="B221" s="14" t="s">
        <v>3174</v>
      </c>
      <c r="C221" s="14" t="s">
        <v>3175</v>
      </c>
      <c r="D221" s="14" t="s">
        <v>3155</v>
      </c>
      <c r="E221" s="397"/>
    </row>
    <row r="222" ht="15.75" customHeight="1">
      <c r="A222" s="14">
        <v>17.0</v>
      </c>
      <c r="B222" s="14" t="s">
        <v>3176</v>
      </c>
      <c r="C222" s="14" t="s">
        <v>3177</v>
      </c>
      <c r="D222" s="14" t="s">
        <v>3155</v>
      </c>
      <c r="E222" s="397"/>
    </row>
    <row r="223" ht="15.75" customHeight="1">
      <c r="A223" s="14">
        <v>18.0</v>
      </c>
      <c r="B223" s="14" t="s">
        <v>3178</v>
      </c>
      <c r="C223" s="14" t="s">
        <v>3179</v>
      </c>
      <c r="D223" s="14" t="s">
        <v>3155</v>
      </c>
      <c r="E223" s="397"/>
    </row>
    <row r="224" ht="15.75" customHeight="1">
      <c r="A224" s="14">
        <v>19.0</v>
      </c>
      <c r="B224" s="14" t="s">
        <v>3180</v>
      </c>
      <c r="C224" s="14" t="s">
        <v>3181</v>
      </c>
      <c r="D224" s="14" t="s">
        <v>3155</v>
      </c>
      <c r="E224" s="397"/>
    </row>
    <row r="225" ht="15.75" customHeight="1">
      <c r="A225" s="14">
        <v>20.0</v>
      </c>
      <c r="B225" s="14" t="s">
        <v>3182</v>
      </c>
      <c r="C225" s="14" t="s">
        <v>3183</v>
      </c>
      <c r="D225" s="14" t="s">
        <v>3155</v>
      </c>
      <c r="E225" s="397"/>
    </row>
    <row r="226" ht="15.75" customHeight="1">
      <c r="A226" s="14">
        <v>21.0</v>
      </c>
      <c r="B226" s="14" t="s">
        <v>3184</v>
      </c>
      <c r="C226" s="402" t="s">
        <v>3185</v>
      </c>
      <c r="D226" s="14" t="s">
        <v>3155</v>
      </c>
      <c r="E226" s="397"/>
    </row>
    <row r="227" ht="15.75" customHeight="1">
      <c r="C227" s="403"/>
      <c r="E227" s="397"/>
    </row>
    <row r="228" ht="15.75" customHeight="1">
      <c r="E228" s="397"/>
    </row>
    <row r="229" ht="15.75" customHeight="1">
      <c r="E229" s="397"/>
    </row>
    <row r="230" ht="15.75" customHeight="1">
      <c r="E230" s="397"/>
    </row>
    <row r="231" ht="15.75" customHeight="1">
      <c r="E231" s="397"/>
    </row>
    <row r="232" ht="15.75" customHeight="1">
      <c r="E232" s="397"/>
    </row>
    <row r="233" ht="15.75" customHeight="1">
      <c r="E233" s="397"/>
    </row>
    <row r="234" ht="15.75" customHeight="1">
      <c r="E234" s="397"/>
    </row>
    <row r="235" ht="15.75" customHeight="1">
      <c r="E235" s="397"/>
    </row>
    <row r="236" ht="15.75" customHeight="1">
      <c r="E236" s="397"/>
    </row>
    <row r="237" ht="15.75" customHeight="1">
      <c r="E237" s="397"/>
    </row>
    <row r="238" ht="15.75" customHeight="1">
      <c r="E238" s="397"/>
    </row>
    <row r="239" ht="15.75" customHeight="1">
      <c r="E239" s="397"/>
    </row>
    <row r="240" ht="15.75" customHeight="1">
      <c r="E240" s="397"/>
    </row>
    <row r="241" ht="15.75" customHeight="1">
      <c r="E241" s="397"/>
    </row>
    <row r="242" ht="15.75" customHeight="1">
      <c r="E242" s="397"/>
    </row>
    <row r="243" ht="15.75" customHeight="1">
      <c r="E243" s="397"/>
    </row>
    <row r="244" ht="15.75" customHeight="1">
      <c r="E244" s="397"/>
    </row>
    <row r="245" ht="15.75" customHeight="1">
      <c r="E245" s="397"/>
    </row>
    <row r="246" ht="15.75" customHeight="1">
      <c r="E246" s="397"/>
    </row>
    <row r="247" ht="15.75" customHeight="1">
      <c r="E247" s="397"/>
    </row>
    <row r="248" ht="15.75" customHeight="1">
      <c r="E248" s="397"/>
    </row>
    <row r="249" ht="15.75" customHeight="1">
      <c r="E249" s="397"/>
    </row>
    <row r="250" ht="15.75" customHeight="1">
      <c r="E250" s="397"/>
    </row>
    <row r="251" ht="15.75" customHeight="1">
      <c r="E251" s="397"/>
    </row>
    <row r="252" ht="15.75" customHeight="1">
      <c r="E252" s="397"/>
    </row>
    <row r="253" ht="15.75" customHeight="1">
      <c r="E253" s="397"/>
    </row>
    <row r="254" ht="15.75" customHeight="1">
      <c r="E254" s="397"/>
    </row>
    <row r="255" ht="15.75" customHeight="1">
      <c r="E255" s="397"/>
    </row>
    <row r="256" ht="15.75" customHeight="1">
      <c r="E256" s="397"/>
    </row>
    <row r="257" ht="15.75" customHeight="1">
      <c r="E257" s="397"/>
    </row>
    <row r="258" ht="15.75" customHeight="1">
      <c r="E258" s="397"/>
    </row>
    <row r="259" ht="15.75" customHeight="1">
      <c r="E259" s="397"/>
    </row>
    <row r="260" ht="15.75" customHeight="1">
      <c r="E260" s="397"/>
    </row>
    <row r="261" ht="15.75" customHeight="1">
      <c r="E261" s="397"/>
    </row>
    <row r="262" ht="15.75" customHeight="1">
      <c r="E262" s="397"/>
    </row>
    <row r="263" ht="15.75" customHeight="1">
      <c r="E263" s="397"/>
    </row>
    <row r="264" ht="15.75" customHeight="1">
      <c r="E264" s="397"/>
    </row>
    <row r="265" ht="15.75" customHeight="1">
      <c r="E265" s="397"/>
    </row>
    <row r="266" ht="15.75" customHeight="1">
      <c r="E266" s="397"/>
    </row>
    <row r="267" ht="15.75" customHeight="1">
      <c r="E267" s="397"/>
    </row>
    <row r="268" ht="15.75" customHeight="1">
      <c r="E268" s="397"/>
    </row>
    <row r="269" ht="15.75" customHeight="1">
      <c r="E269" s="397"/>
    </row>
    <row r="270" ht="15.75" customHeight="1">
      <c r="E270" s="397"/>
    </row>
    <row r="271" ht="15.75" customHeight="1">
      <c r="E271" s="397"/>
    </row>
    <row r="272" ht="15.75" customHeight="1">
      <c r="E272" s="397"/>
    </row>
    <row r="273" ht="15.75" customHeight="1">
      <c r="E273" s="397"/>
    </row>
    <row r="274" ht="15.75" customHeight="1">
      <c r="E274" s="397"/>
    </row>
    <row r="275" ht="15.75" customHeight="1">
      <c r="E275" s="397"/>
    </row>
    <row r="276" ht="15.75" customHeight="1">
      <c r="E276" s="397"/>
    </row>
    <row r="277" ht="15.75" customHeight="1">
      <c r="E277" s="397"/>
    </row>
    <row r="278" ht="15.75" customHeight="1">
      <c r="E278" s="397"/>
    </row>
    <row r="279" ht="15.75" customHeight="1">
      <c r="E279" s="397"/>
    </row>
    <row r="280" ht="15.75" customHeight="1">
      <c r="E280" s="397"/>
    </row>
    <row r="281" ht="15.75" customHeight="1">
      <c r="E281" s="397"/>
    </row>
    <row r="282" ht="15.75" customHeight="1">
      <c r="E282" s="397"/>
    </row>
    <row r="283" ht="15.75" customHeight="1">
      <c r="E283" s="397"/>
    </row>
    <row r="284" ht="15.75" customHeight="1">
      <c r="E284" s="397"/>
    </row>
    <row r="285" ht="15.75" customHeight="1">
      <c r="E285" s="397"/>
    </row>
    <row r="286" ht="15.75" customHeight="1">
      <c r="E286" s="397"/>
    </row>
    <row r="287" ht="15.75" customHeight="1">
      <c r="E287" s="397"/>
    </row>
    <row r="288" ht="15.75" customHeight="1">
      <c r="E288" s="397"/>
    </row>
    <row r="289" ht="15.75" customHeight="1">
      <c r="E289" s="397"/>
    </row>
    <row r="290" ht="15.75" customHeight="1">
      <c r="E290" s="397"/>
    </row>
    <row r="291" ht="15.75" customHeight="1">
      <c r="E291" s="397"/>
    </row>
    <row r="292" ht="15.75" customHeight="1">
      <c r="E292" s="397"/>
    </row>
    <row r="293" ht="15.75" customHeight="1">
      <c r="E293" s="397"/>
    </row>
    <row r="294" ht="15.75" customHeight="1">
      <c r="E294" s="397"/>
    </row>
    <row r="295" ht="15.75" customHeight="1">
      <c r="E295" s="397"/>
    </row>
    <row r="296" ht="15.75" customHeight="1">
      <c r="E296" s="397"/>
    </row>
    <row r="297" ht="15.75" customHeight="1">
      <c r="E297" s="397"/>
    </row>
    <row r="298" ht="15.75" customHeight="1">
      <c r="E298" s="397"/>
    </row>
    <row r="299" ht="15.75" customHeight="1">
      <c r="E299" s="397"/>
    </row>
    <row r="300" ht="15.75" customHeight="1">
      <c r="E300" s="397"/>
    </row>
    <row r="301" ht="15.75" customHeight="1">
      <c r="E301" s="397"/>
    </row>
    <row r="302" ht="15.75" customHeight="1">
      <c r="E302" s="397"/>
    </row>
    <row r="303" ht="15.75" customHeight="1">
      <c r="E303" s="397"/>
    </row>
    <row r="304" ht="15.75" customHeight="1">
      <c r="E304" s="397"/>
    </row>
    <row r="305" ht="15.75" customHeight="1">
      <c r="E305" s="397"/>
    </row>
    <row r="306" ht="15.75" customHeight="1">
      <c r="E306" s="397"/>
    </row>
    <row r="307" ht="15.75" customHeight="1">
      <c r="E307" s="397"/>
    </row>
    <row r="308" ht="15.75" customHeight="1">
      <c r="E308" s="397"/>
    </row>
    <row r="309" ht="15.75" customHeight="1">
      <c r="E309" s="397"/>
    </row>
    <row r="310" ht="15.75" customHeight="1">
      <c r="E310" s="397"/>
    </row>
    <row r="311" ht="15.75" customHeight="1">
      <c r="E311" s="397"/>
    </row>
    <row r="312" ht="15.75" customHeight="1">
      <c r="E312" s="397"/>
    </row>
    <row r="313" ht="15.75" customHeight="1">
      <c r="E313" s="397"/>
    </row>
    <row r="314" ht="15.75" customHeight="1">
      <c r="E314" s="397"/>
    </row>
    <row r="315" ht="15.75" customHeight="1">
      <c r="E315" s="397"/>
    </row>
    <row r="316" ht="15.75" customHeight="1">
      <c r="E316" s="397"/>
    </row>
    <row r="317" ht="15.75" customHeight="1">
      <c r="E317" s="397"/>
    </row>
    <row r="318" ht="15.75" customHeight="1">
      <c r="E318" s="397"/>
    </row>
    <row r="319" ht="15.75" customHeight="1">
      <c r="E319" s="397"/>
    </row>
    <row r="320" ht="15.75" customHeight="1">
      <c r="E320" s="397"/>
    </row>
    <row r="321" ht="15.75" customHeight="1">
      <c r="E321" s="397"/>
    </row>
    <row r="322" ht="15.75" customHeight="1">
      <c r="E322" s="397"/>
    </row>
    <row r="323" ht="15.75" customHeight="1">
      <c r="E323" s="397"/>
    </row>
    <row r="324" ht="15.75" customHeight="1">
      <c r="E324" s="397"/>
    </row>
    <row r="325" ht="15.75" customHeight="1">
      <c r="E325" s="397"/>
    </row>
    <row r="326" ht="15.75" customHeight="1">
      <c r="E326" s="397"/>
    </row>
    <row r="327" ht="15.75" customHeight="1">
      <c r="E327" s="397"/>
    </row>
    <row r="328" ht="15.75" customHeight="1">
      <c r="E328" s="397"/>
    </row>
    <row r="329" ht="15.75" customHeight="1">
      <c r="E329" s="397"/>
    </row>
    <row r="330" ht="15.75" customHeight="1">
      <c r="E330" s="397"/>
    </row>
    <row r="331" ht="15.75" customHeight="1">
      <c r="E331" s="397"/>
    </row>
    <row r="332" ht="15.75" customHeight="1">
      <c r="E332" s="397"/>
    </row>
    <row r="333" ht="15.75" customHeight="1">
      <c r="E333" s="397"/>
    </row>
    <row r="334" ht="15.75" customHeight="1">
      <c r="E334" s="397"/>
    </row>
    <row r="335" ht="15.75" customHeight="1">
      <c r="E335" s="397"/>
    </row>
    <row r="336" ht="15.75" customHeight="1">
      <c r="E336" s="397"/>
    </row>
    <row r="337" ht="15.75" customHeight="1">
      <c r="E337" s="397"/>
    </row>
    <row r="338" ht="15.75" customHeight="1">
      <c r="E338" s="397"/>
    </row>
    <row r="339" ht="15.75" customHeight="1">
      <c r="E339" s="397"/>
    </row>
    <row r="340" ht="15.75" customHeight="1">
      <c r="E340" s="397"/>
    </row>
    <row r="341" ht="15.75" customHeight="1">
      <c r="E341" s="397"/>
    </row>
    <row r="342" ht="15.75" customHeight="1">
      <c r="E342" s="397"/>
    </row>
    <row r="343" ht="15.75" customHeight="1">
      <c r="E343" s="397"/>
    </row>
    <row r="344" ht="15.75" customHeight="1">
      <c r="E344" s="397"/>
    </row>
    <row r="345" ht="15.75" customHeight="1">
      <c r="E345" s="397"/>
    </row>
    <row r="346" ht="15.75" customHeight="1">
      <c r="E346" s="397"/>
    </row>
    <row r="347" ht="15.75" customHeight="1">
      <c r="E347" s="397"/>
    </row>
    <row r="348" ht="15.75" customHeight="1">
      <c r="E348" s="397"/>
    </row>
    <row r="349" ht="15.75" customHeight="1">
      <c r="E349" s="397"/>
    </row>
    <row r="350" ht="15.75" customHeight="1">
      <c r="E350" s="397"/>
    </row>
    <row r="351" ht="15.75" customHeight="1">
      <c r="E351" s="397"/>
    </row>
    <row r="352" ht="15.75" customHeight="1">
      <c r="E352" s="397"/>
    </row>
    <row r="353" ht="15.75" customHeight="1">
      <c r="E353" s="397"/>
    </row>
    <row r="354" ht="15.75" customHeight="1">
      <c r="E354" s="397"/>
    </row>
    <row r="355" ht="15.75" customHeight="1">
      <c r="E355" s="397"/>
    </row>
    <row r="356" ht="15.75" customHeight="1">
      <c r="E356" s="397"/>
    </row>
    <row r="357" ht="15.75" customHeight="1">
      <c r="E357" s="397"/>
    </row>
    <row r="358" ht="15.75" customHeight="1">
      <c r="E358" s="397"/>
    </row>
    <row r="359" ht="15.75" customHeight="1">
      <c r="E359" s="397"/>
    </row>
    <row r="360" ht="15.75" customHeight="1">
      <c r="E360" s="397"/>
    </row>
    <row r="361" ht="15.75" customHeight="1">
      <c r="E361" s="397"/>
    </row>
    <row r="362" ht="15.75" customHeight="1">
      <c r="E362" s="397"/>
    </row>
    <row r="363" ht="15.75" customHeight="1">
      <c r="E363" s="397"/>
    </row>
    <row r="364" ht="15.75" customHeight="1">
      <c r="E364" s="397"/>
    </row>
    <row r="365" ht="15.75" customHeight="1">
      <c r="E365" s="397"/>
    </row>
    <row r="366" ht="15.75" customHeight="1">
      <c r="E366" s="397"/>
    </row>
    <row r="367" ht="15.75" customHeight="1">
      <c r="E367" s="397"/>
    </row>
    <row r="368" ht="15.75" customHeight="1">
      <c r="E368" s="397"/>
    </row>
    <row r="369" ht="15.75" customHeight="1">
      <c r="E369" s="397"/>
    </row>
    <row r="370" ht="15.75" customHeight="1">
      <c r="E370" s="397"/>
    </row>
    <row r="371" ht="15.75" customHeight="1">
      <c r="E371" s="397"/>
    </row>
    <row r="372" ht="15.75" customHeight="1">
      <c r="E372" s="397"/>
    </row>
    <row r="373" ht="15.75" customHeight="1">
      <c r="E373" s="397"/>
    </row>
    <row r="374" ht="15.75" customHeight="1">
      <c r="E374" s="397"/>
    </row>
    <row r="375" ht="15.75" customHeight="1">
      <c r="E375" s="397"/>
    </row>
    <row r="376" ht="15.75" customHeight="1">
      <c r="E376" s="397"/>
    </row>
    <row r="377" ht="15.75" customHeight="1">
      <c r="E377" s="397"/>
    </row>
    <row r="378" ht="15.75" customHeight="1">
      <c r="E378" s="397"/>
    </row>
    <row r="379" ht="15.75" customHeight="1">
      <c r="E379" s="397"/>
    </row>
    <row r="380" ht="15.75" customHeight="1">
      <c r="E380" s="397"/>
    </row>
    <row r="381" ht="15.75" customHeight="1">
      <c r="E381" s="397"/>
    </row>
    <row r="382" ht="15.75" customHeight="1">
      <c r="E382" s="397"/>
    </row>
    <row r="383" ht="15.75" customHeight="1">
      <c r="E383" s="397"/>
    </row>
    <row r="384" ht="15.75" customHeight="1">
      <c r="E384" s="397"/>
    </row>
    <row r="385" ht="15.75" customHeight="1">
      <c r="E385" s="397"/>
    </row>
    <row r="386" ht="15.75" customHeight="1">
      <c r="E386" s="397"/>
    </row>
    <row r="387" ht="15.75" customHeight="1">
      <c r="E387" s="397"/>
    </row>
    <row r="388" ht="15.75" customHeight="1">
      <c r="E388" s="397"/>
    </row>
    <row r="389" ht="15.75" customHeight="1">
      <c r="E389" s="397"/>
    </row>
    <row r="390" ht="15.75" customHeight="1">
      <c r="E390" s="397"/>
    </row>
    <row r="391" ht="15.75" customHeight="1">
      <c r="E391" s="397"/>
    </row>
    <row r="392" ht="15.75" customHeight="1">
      <c r="E392" s="397"/>
    </row>
    <row r="393" ht="15.75" customHeight="1">
      <c r="E393" s="397"/>
    </row>
    <row r="394" ht="15.75" customHeight="1">
      <c r="E394" s="397"/>
    </row>
    <row r="395" ht="15.75" customHeight="1">
      <c r="E395" s="397"/>
    </row>
    <row r="396" ht="15.75" customHeight="1">
      <c r="E396" s="397"/>
    </row>
    <row r="397" ht="15.75" customHeight="1">
      <c r="E397" s="397"/>
    </row>
    <row r="398" ht="15.75" customHeight="1">
      <c r="E398" s="397"/>
    </row>
    <row r="399" ht="15.75" customHeight="1">
      <c r="E399" s="397"/>
    </row>
    <row r="400" ht="15.75" customHeight="1">
      <c r="E400" s="397"/>
    </row>
    <row r="401" ht="15.75" customHeight="1">
      <c r="E401" s="397"/>
    </row>
    <row r="402" ht="15.75" customHeight="1">
      <c r="E402" s="397"/>
    </row>
    <row r="403" ht="15.75" customHeight="1">
      <c r="E403" s="397"/>
    </row>
    <row r="404" ht="15.75" customHeight="1">
      <c r="E404" s="397"/>
    </row>
    <row r="405" ht="15.75" customHeight="1">
      <c r="E405" s="397"/>
    </row>
    <row r="406" ht="15.75" customHeight="1">
      <c r="E406" s="397"/>
    </row>
    <row r="407" ht="15.75" customHeight="1">
      <c r="E407" s="397"/>
    </row>
    <row r="408" ht="15.75" customHeight="1">
      <c r="E408" s="397"/>
    </row>
    <row r="409" ht="15.75" customHeight="1">
      <c r="E409" s="397"/>
    </row>
    <row r="410" ht="15.75" customHeight="1">
      <c r="E410" s="397"/>
    </row>
    <row r="411" ht="15.75" customHeight="1">
      <c r="E411" s="397"/>
    </row>
    <row r="412" ht="15.75" customHeight="1">
      <c r="E412" s="397"/>
    </row>
    <row r="413" ht="15.75" customHeight="1">
      <c r="E413" s="397"/>
    </row>
    <row r="414" ht="15.75" customHeight="1">
      <c r="E414" s="397"/>
    </row>
    <row r="415" ht="15.75" customHeight="1">
      <c r="E415" s="397"/>
    </row>
    <row r="416" ht="15.75" customHeight="1">
      <c r="E416" s="397"/>
    </row>
    <row r="417" ht="15.75" customHeight="1">
      <c r="E417" s="397"/>
    </row>
    <row r="418" ht="15.75" customHeight="1">
      <c r="E418" s="397"/>
    </row>
    <row r="419" ht="15.75" customHeight="1">
      <c r="E419" s="397"/>
    </row>
    <row r="420" ht="15.75" customHeight="1">
      <c r="E420" s="397"/>
    </row>
    <row r="421" ht="15.75" customHeight="1">
      <c r="E421" s="397"/>
    </row>
    <row r="422" ht="15.75" customHeight="1">
      <c r="E422" s="397"/>
    </row>
    <row r="423" ht="15.75" customHeight="1">
      <c r="E423" s="397"/>
    </row>
    <row r="424" ht="15.75" customHeight="1">
      <c r="E424" s="397"/>
    </row>
    <row r="425" ht="15.75" customHeight="1">
      <c r="E425" s="397"/>
    </row>
    <row r="426" ht="15.75" customHeight="1">
      <c r="E426" s="397"/>
    </row>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04:F204"/>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63.5"/>
    <col customWidth="1" min="2" max="3" width="12.63"/>
    <col customWidth="1" min="4" max="4" width="17.13"/>
    <col customWidth="1" min="5" max="6" width="12.63"/>
  </cols>
  <sheetData>
    <row r="1" ht="15.75" customHeight="1">
      <c r="A1" s="404" t="s">
        <v>3186</v>
      </c>
      <c r="B1" s="405" t="s">
        <v>3187</v>
      </c>
      <c r="C1" s="406" t="s">
        <v>3188</v>
      </c>
      <c r="D1" s="406" t="s">
        <v>3189</v>
      </c>
      <c r="E1" s="406" t="s">
        <v>3190</v>
      </c>
      <c r="F1" s="406" t="s">
        <v>3191</v>
      </c>
      <c r="G1" s="406" t="s">
        <v>3192</v>
      </c>
      <c r="H1" s="406" t="s">
        <v>3193</v>
      </c>
      <c r="I1" s="406" t="s">
        <v>3194</v>
      </c>
      <c r="J1" s="406" t="s">
        <v>3195</v>
      </c>
      <c r="K1" s="406" t="s">
        <v>3196</v>
      </c>
      <c r="L1" s="406" t="s">
        <v>3197</v>
      </c>
      <c r="M1" s="406" t="s">
        <v>3198</v>
      </c>
      <c r="N1" s="406" t="s">
        <v>3199</v>
      </c>
      <c r="O1" s="14" t="s">
        <v>3200</v>
      </c>
    </row>
    <row r="2" ht="15.75" customHeight="1">
      <c r="A2" s="407" t="s">
        <v>3201</v>
      </c>
      <c r="B2" s="408"/>
      <c r="C2" s="409"/>
      <c r="D2" s="410"/>
      <c r="E2" s="409"/>
      <c r="F2" s="411"/>
      <c r="G2" s="409"/>
      <c r="H2" s="409"/>
      <c r="I2" s="409"/>
      <c r="J2" s="410"/>
      <c r="K2" s="410"/>
      <c r="L2" s="410"/>
      <c r="O2" s="14"/>
    </row>
    <row r="3" ht="15.75" customHeight="1">
      <c r="A3" s="234" t="s">
        <v>3202</v>
      </c>
      <c r="B3" s="412" t="s">
        <v>3203</v>
      </c>
      <c r="C3" s="413" t="s">
        <v>3204</v>
      </c>
      <c r="D3" s="414"/>
      <c r="E3" s="413" t="s">
        <v>3204</v>
      </c>
      <c r="F3" s="413" t="s">
        <v>3204</v>
      </c>
      <c r="G3" s="415" t="s">
        <v>3204</v>
      </c>
      <c r="H3" s="415" t="s">
        <v>3204</v>
      </c>
      <c r="I3" s="410"/>
      <c r="J3" s="410"/>
      <c r="K3" s="410" t="s">
        <v>3204</v>
      </c>
      <c r="L3" s="410" t="s">
        <v>3203</v>
      </c>
      <c r="O3" s="14" t="s">
        <v>3203</v>
      </c>
    </row>
    <row r="4" ht="15.75" customHeight="1">
      <c r="A4" s="230" t="s">
        <v>3205</v>
      </c>
      <c r="B4" s="412" t="s">
        <v>3203</v>
      </c>
      <c r="C4" s="416"/>
      <c r="D4" s="414"/>
      <c r="E4" s="416"/>
      <c r="F4" s="415" t="s">
        <v>3204</v>
      </c>
      <c r="G4" s="416"/>
      <c r="H4" s="416"/>
      <c r="I4" s="416"/>
      <c r="J4" s="410"/>
      <c r="K4" s="410" t="s">
        <v>3203</v>
      </c>
      <c r="L4" s="410"/>
      <c r="O4" s="14"/>
    </row>
    <row r="5" ht="15.75" customHeight="1">
      <c r="A5" s="230" t="s">
        <v>3206</v>
      </c>
      <c r="B5" s="412" t="s">
        <v>3203</v>
      </c>
      <c r="C5" s="416"/>
      <c r="D5" s="414"/>
      <c r="E5" s="416"/>
      <c r="F5" s="415" t="s">
        <v>3204</v>
      </c>
      <c r="G5" s="416"/>
      <c r="H5" s="416"/>
      <c r="I5" s="416"/>
      <c r="J5" s="410"/>
      <c r="K5" s="410" t="s">
        <v>3203</v>
      </c>
      <c r="L5" s="410"/>
      <c r="O5" s="14"/>
    </row>
    <row r="6" ht="15.75" customHeight="1">
      <c r="A6" s="230" t="s">
        <v>3207</v>
      </c>
      <c r="B6" s="412" t="s">
        <v>3203</v>
      </c>
      <c r="C6" s="416"/>
      <c r="D6" s="414"/>
      <c r="E6" s="416"/>
      <c r="F6" s="415" t="s">
        <v>3204</v>
      </c>
      <c r="G6" s="416"/>
      <c r="H6" s="416"/>
      <c r="I6" s="416"/>
      <c r="J6" s="410"/>
      <c r="K6" s="410" t="s">
        <v>3204</v>
      </c>
      <c r="L6" s="410"/>
      <c r="O6" s="14"/>
    </row>
    <row r="7" ht="15.75" customHeight="1">
      <c r="A7" s="230" t="s">
        <v>3208</v>
      </c>
      <c r="B7" s="413" t="s">
        <v>3204</v>
      </c>
      <c r="C7" s="416"/>
      <c r="D7" s="414"/>
      <c r="E7" s="416"/>
      <c r="F7" s="415" t="s">
        <v>3204</v>
      </c>
      <c r="G7" s="416"/>
      <c r="H7" s="416"/>
      <c r="I7" s="416"/>
      <c r="J7" s="410"/>
      <c r="K7" s="410" t="s">
        <v>3204</v>
      </c>
      <c r="L7" s="410"/>
      <c r="O7" s="14"/>
    </row>
    <row r="8" ht="15.75" customHeight="1">
      <c r="A8" s="230" t="s">
        <v>3209</v>
      </c>
      <c r="B8" s="413" t="s">
        <v>3204</v>
      </c>
      <c r="C8" s="416"/>
      <c r="D8" s="414"/>
      <c r="E8" s="416"/>
      <c r="F8" s="415" t="s">
        <v>3204</v>
      </c>
      <c r="G8" s="416"/>
      <c r="H8" s="416"/>
      <c r="I8" s="416"/>
      <c r="J8" s="410"/>
      <c r="K8" s="410" t="s">
        <v>3204</v>
      </c>
      <c r="L8" s="410"/>
      <c r="O8" s="14"/>
    </row>
    <row r="9" ht="15.75" customHeight="1">
      <c r="A9" s="230" t="s">
        <v>3210</v>
      </c>
      <c r="B9" s="413" t="s">
        <v>3204</v>
      </c>
      <c r="C9" s="416"/>
      <c r="D9" s="414"/>
      <c r="E9" s="416"/>
      <c r="F9" s="415" t="s">
        <v>3204</v>
      </c>
      <c r="G9" s="416"/>
      <c r="H9" s="416"/>
      <c r="I9" s="416"/>
      <c r="J9" s="410"/>
      <c r="K9" s="410" t="s">
        <v>3203</v>
      </c>
      <c r="L9" s="410"/>
      <c r="O9" s="14"/>
    </row>
    <row r="10" ht="15.75" customHeight="1">
      <c r="A10" s="230" t="s">
        <v>3211</v>
      </c>
      <c r="B10" s="413" t="s">
        <v>3204</v>
      </c>
      <c r="C10" s="416"/>
      <c r="D10" s="414"/>
      <c r="E10" s="416"/>
      <c r="F10" s="415" t="s">
        <v>3204</v>
      </c>
      <c r="G10" s="416"/>
      <c r="H10" s="416"/>
      <c r="I10" s="416"/>
      <c r="J10" s="410"/>
      <c r="K10" s="410" t="s">
        <v>3203</v>
      </c>
      <c r="L10" s="410"/>
      <c r="O10" s="14"/>
    </row>
    <row r="11" ht="15.75" customHeight="1">
      <c r="A11" s="230" t="s">
        <v>3212</v>
      </c>
      <c r="B11" s="413" t="s">
        <v>3204</v>
      </c>
      <c r="C11" s="416"/>
      <c r="D11" s="414"/>
      <c r="E11" s="416"/>
      <c r="F11" s="415" t="s">
        <v>3204</v>
      </c>
      <c r="G11" s="416"/>
      <c r="H11" s="416"/>
      <c r="I11" s="416"/>
      <c r="J11" s="410"/>
      <c r="K11" s="410" t="s">
        <v>3203</v>
      </c>
      <c r="L11" s="410"/>
      <c r="O11" s="14"/>
    </row>
    <row r="12" ht="15.75" customHeight="1">
      <c r="A12" s="230" t="s">
        <v>3213</v>
      </c>
      <c r="B12" s="412" t="s">
        <v>3203</v>
      </c>
      <c r="C12" s="416"/>
      <c r="D12" s="414"/>
      <c r="E12" s="416"/>
      <c r="F12" s="417" t="s">
        <v>3203</v>
      </c>
      <c r="G12" s="416"/>
      <c r="H12" s="416"/>
      <c r="I12" s="416"/>
      <c r="J12" s="410"/>
      <c r="K12" s="410" t="s">
        <v>3204</v>
      </c>
      <c r="L12" s="410"/>
      <c r="O12" s="14"/>
    </row>
    <row r="13" ht="15.75" customHeight="1">
      <c r="A13" s="230" t="s">
        <v>3214</v>
      </c>
      <c r="B13" s="412" t="s">
        <v>3203</v>
      </c>
      <c r="C13" s="416" t="s">
        <v>3203</v>
      </c>
      <c r="D13" s="414"/>
      <c r="E13" s="416" t="s">
        <v>3203</v>
      </c>
      <c r="F13" s="415" t="s">
        <v>3204</v>
      </c>
      <c r="G13" s="416" t="s">
        <v>3203</v>
      </c>
      <c r="H13" s="416" t="s">
        <v>3203</v>
      </c>
      <c r="I13" s="416" t="s">
        <v>3203</v>
      </c>
      <c r="J13" s="410"/>
      <c r="K13" s="410" t="s">
        <v>3203</v>
      </c>
      <c r="L13" s="410" t="s">
        <v>3204</v>
      </c>
      <c r="O13" s="14" t="s">
        <v>3204</v>
      </c>
    </row>
    <row r="14" ht="15.75" customHeight="1">
      <c r="A14" s="230" t="s">
        <v>3215</v>
      </c>
      <c r="B14" s="412" t="s">
        <v>3203</v>
      </c>
      <c r="C14" s="417" t="s">
        <v>3203</v>
      </c>
      <c r="D14" s="414"/>
      <c r="E14" s="417" t="s">
        <v>3203</v>
      </c>
      <c r="F14" s="417" t="s">
        <v>3203</v>
      </c>
      <c r="G14" s="416" t="s">
        <v>3203</v>
      </c>
      <c r="H14" s="415" t="s">
        <v>3204</v>
      </c>
      <c r="I14" s="415" t="s">
        <v>3204</v>
      </c>
      <c r="J14" s="410"/>
      <c r="K14" s="410" t="s">
        <v>3203</v>
      </c>
      <c r="L14" s="410" t="s">
        <v>3204</v>
      </c>
      <c r="O14" s="14" t="s">
        <v>3204</v>
      </c>
    </row>
    <row r="15" ht="15.75" customHeight="1">
      <c r="A15" s="234" t="s">
        <v>3216</v>
      </c>
      <c r="B15" s="413" t="s">
        <v>3204</v>
      </c>
      <c r="C15" s="415" t="s">
        <v>3204</v>
      </c>
      <c r="D15" s="414"/>
      <c r="E15" s="417" t="s">
        <v>3203</v>
      </c>
      <c r="F15" s="415" t="s">
        <v>3204</v>
      </c>
      <c r="G15" s="415" t="s">
        <v>3204</v>
      </c>
      <c r="H15" s="415" t="s">
        <v>3204</v>
      </c>
      <c r="I15" s="415" t="s">
        <v>3204</v>
      </c>
      <c r="J15" s="410"/>
      <c r="K15" s="410" t="s">
        <v>3203</v>
      </c>
      <c r="L15" s="410" t="s">
        <v>3204</v>
      </c>
      <c r="O15" s="14" t="s">
        <v>3204</v>
      </c>
    </row>
    <row r="16" ht="15.75" customHeight="1">
      <c r="A16" s="234" t="s">
        <v>3217</v>
      </c>
      <c r="B16" s="412" t="s">
        <v>3203</v>
      </c>
      <c r="C16" s="417" t="s">
        <v>3203</v>
      </c>
      <c r="D16" s="414"/>
      <c r="E16" s="417" t="s">
        <v>3203</v>
      </c>
      <c r="F16" s="417" t="s">
        <v>3203</v>
      </c>
      <c r="G16" s="415" t="s">
        <v>3204</v>
      </c>
      <c r="H16" s="415" t="s">
        <v>3204</v>
      </c>
      <c r="I16" s="415" t="s">
        <v>3204</v>
      </c>
      <c r="J16" s="410"/>
      <c r="K16" s="410" t="s">
        <v>3203</v>
      </c>
      <c r="L16" s="410" t="s">
        <v>3204</v>
      </c>
      <c r="O16" s="14" t="s">
        <v>3204</v>
      </c>
    </row>
    <row r="17" ht="15.75" customHeight="1">
      <c r="A17" s="234" t="s">
        <v>3218</v>
      </c>
      <c r="B17" s="412" t="s">
        <v>3203</v>
      </c>
      <c r="C17" s="415" t="s">
        <v>3204</v>
      </c>
      <c r="D17" s="414"/>
      <c r="E17" s="417" t="s">
        <v>3203</v>
      </c>
      <c r="F17" s="415" t="s">
        <v>3204</v>
      </c>
      <c r="G17" s="416" t="s">
        <v>3203</v>
      </c>
      <c r="H17" s="415" t="s">
        <v>3204</v>
      </c>
      <c r="I17" s="410"/>
      <c r="J17" s="410"/>
      <c r="K17" s="410" t="s">
        <v>3203</v>
      </c>
      <c r="L17" s="410" t="s">
        <v>3203</v>
      </c>
      <c r="O17" s="14" t="s">
        <v>3203</v>
      </c>
    </row>
    <row r="18" ht="15.75" customHeight="1">
      <c r="A18" s="234" t="s">
        <v>3219</v>
      </c>
      <c r="B18" s="412" t="s">
        <v>3203</v>
      </c>
      <c r="C18" s="415" t="s">
        <v>3204</v>
      </c>
      <c r="D18" s="414"/>
      <c r="E18" s="415" t="s">
        <v>3204</v>
      </c>
      <c r="F18" s="415" t="s">
        <v>3204</v>
      </c>
      <c r="G18" s="415" t="s">
        <v>3204</v>
      </c>
      <c r="H18" s="415" t="s">
        <v>3204</v>
      </c>
      <c r="I18" s="415" t="s">
        <v>3204</v>
      </c>
      <c r="J18" s="415" t="s">
        <v>3204</v>
      </c>
      <c r="K18" s="415" t="s">
        <v>3204</v>
      </c>
      <c r="L18" s="415" t="s">
        <v>3204</v>
      </c>
      <c r="O18" s="14" t="s">
        <v>3204</v>
      </c>
    </row>
    <row r="19" ht="15.75" customHeight="1">
      <c r="A19" s="234" t="s">
        <v>3220</v>
      </c>
      <c r="B19" s="412" t="s">
        <v>3203</v>
      </c>
      <c r="C19" s="411"/>
      <c r="D19" s="410"/>
      <c r="E19" s="411"/>
      <c r="F19" s="411"/>
      <c r="G19" s="411"/>
      <c r="H19" s="411"/>
      <c r="I19" s="410"/>
      <c r="J19" s="410"/>
      <c r="K19" s="410" t="s">
        <v>3204</v>
      </c>
      <c r="L19" s="410"/>
      <c r="O19" s="14"/>
    </row>
    <row r="20" ht="15.75" customHeight="1">
      <c r="A20" s="234" t="s">
        <v>3221</v>
      </c>
      <c r="B20" s="408"/>
      <c r="C20" s="411"/>
      <c r="D20" s="410"/>
      <c r="E20" s="411"/>
      <c r="F20" s="411"/>
      <c r="G20" s="411"/>
      <c r="H20" s="411"/>
      <c r="I20" s="410"/>
      <c r="J20" s="410"/>
      <c r="K20" s="410" t="s">
        <v>3203</v>
      </c>
      <c r="L20" s="410"/>
      <c r="O20" s="14"/>
    </row>
    <row r="21" ht="15.75" customHeight="1">
      <c r="A21" s="234" t="s">
        <v>3222</v>
      </c>
      <c r="B21" s="412" t="s">
        <v>3203</v>
      </c>
      <c r="C21" s="415" t="s">
        <v>3204</v>
      </c>
      <c r="D21" s="414"/>
      <c r="E21" s="417" t="s">
        <v>3203</v>
      </c>
      <c r="F21" s="417" t="s">
        <v>3203</v>
      </c>
      <c r="G21" s="417" t="s">
        <v>3203</v>
      </c>
      <c r="H21" s="417" t="s">
        <v>3203</v>
      </c>
      <c r="I21" s="410"/>
      <c r="J21" s="410"/>
      <c r="K21" s="410" t="s">
        <v>3203</v>
      </c>
      <c r="L21" s="410" t="s">
        <v>3204</v>
      </c>
      <c r="O21" s="14" t="s">
        <v>3204</v>
      </c>
    </row>
    <row r="22" ht="15.75" customHeight="1">
      <c r="A22" s="234" t="s">
        <v>3223</v>
      </c>
      <c r="B22" s="412" t="s">
        <v>3203</v>
      </c>
      <c r="C22" s="411"/>
      <c r="D22" s="410"/>
      <c r="E22" s="411"/>
      <c r="F22" s="415" t="s">
        <v>3204</v>
      </c>
      <c r="G22" s="411"/>
      <c r="H22" s="411"/>
      <c r="I22" s="410"/>
      <c r="J22" s="410"/>
      <c r="K22" s="410"/>
      <c r="L22" s="410"/>
      <c r="O22" s="14"/>
    </row>
    <row r="23" ht="15.75" customHeight="1">
      <c r="A23" s="234" t="s">
        <v>3224</v>
      </c>
      <c r="B23" s="412" t="s">
        <v>3203</v>
      </c>
      <c r="C23" s="411"/>
      <c r="D23" s="410"/>
      <c r="E23" s="411"/>
      <c r="F23" s="412" t="s">
        <v>3203</v>
      </c>
      <c r="G23" s="411"/>
      <c r="H23" s="411"/>
      <c r="I23" s="410"/>
      <c r="J23" s="410"/>
      <c r="K23" s="410"/>
      <c r="L23" s="410"/>
      <c r="O23" s="14"/>
    </row>
    <row r="24" ht="15.75" customHeight="1">
      <c r="A24" s="234" t="s">
        <v>3225</v>
      </c>
      <c r="B24" s="412" t="s">
        <v>3203</v>
      </c>
      <c r="C24" s="415"/>
      <c r="D24" s="414"/>
      <c r="E24" s="417"/>
      <c r="F24" s="415" t="s">
        <v>3204</v>
      </c>
      <c r="G24" s="415"/>
      <c r="H24" s="415"/>
      <c r="I24" s="410"/>
      <c r="J24" s="410"/>
      <c r="K24" s="410"/>
      <c r="L24" s="410"/>
      <c r="O24" s="14"/>
    </row>
    <row r="25" ht="15.75" customHeight="1">
      <c r="A25" s="234" t="s">
        <v>3226</v>
      </c>
      <c r="B25" s="412" t="s">
        <v>3203</v>
      </c>
      <c r="C25" s="415"/>
      <c r="D25" s="414"/>
      <c r="E25" s="417"/>
      <c r="F25" s="412" t="s">
        <v>3203</v>
      </c>
      <c r="G25" s="415"/>
      <c r="H25" s="415"/>
      <c r="I25" s="410"/>
      <c r="J25" s="410"/>
      <c r="K25" s="410"/>
      <c r="L25" s="410"/>
      <c r="O25" s="14"/>
    </row>
    <row r="26" ht="15.75" customHeight="1">
      <c r="A26" s="234" t="s">
        <v>3227</v>
      </c>
      <c r="B26" s="412" t="s">
        <v>3203</v>
      </c>
      <c r="C26" s="415" t="s">
        <v>3204</v>
      </c>
      <c r="D26" s="414"/>
      <c r="E26" s="417" t="s">
        <v>3203</v>
      </c>
      <c r="F26" s="417" t="s">
        <v>3203</v>
      </c>
      <c r="G26" s="415" t="s">
        <v>3204</v>
      </c>
      <c r="H26" s="415" t="s">
        <v>3204</v>
      </c>
      <c r="I26" s="410"/>
      <c r="J26" s="410"/>
      <c r="K26" s="410" t="s">
        <v>3203</v>
      </c>
      <c r="L26" s="410" t="s">
        <v>3204</v>
      </c>
      <c r="O26" s="14" t="s">
        <v>3204</v>
      </c>
    </row>
    <row r="27" ht="15.75" customHeight="1">
      <c r="A27" s="234" t="s">
        <v>3228</v>
      </c>
      <c r="B27" s="412" t="s">
        <v>3203</v>
      </c>
      <c r="C27" s="411"/>
      <c r="D27" s="410"/>
      <c r="E27" s="411"/>
      <c r="F27" s="415" t="s">
        <v>3204</v>
      </c>
      <c r="G27" s="411"/>
      <c r="H27" s="411"/>
      <c r="I27" s="410"/>
      <c r="J27" s="410"/>
      <c r="K27" s="410"/>
      <c r="L27" s="410"/>
      <c r="O27" s="14"/>
    </row>
    <row r="28" ht="15.75" customHeight="1">
      <c r="A28" s="234" t="s">
        <v>3229</v>
      </c>
      <c r="B28" s="412" t="s">
        <v>3203</v>
      </c>
      <c r="C28" s="411"/>
      <c r="D28" s="410"/>
      <c r="E28" s="411"/>
      <c r="F28" s="412" t="s">
        <v>3203</v>
      </c>
      <c r="G28" s="411"/>
      <c r="H28" s="411"/>
      <c r="I28" s="410"/>
      <c r="J28" s="410"/>
      <c r="K28" s="410"/>
      <c r="L28" s="410"/>
      <c r="O28" s="14"/>
    </row>
    <row r="29" ht="15.75" customHeight="1">
      <c r="A29" s="234" t="s">
        <v>3230</v>
      </c>
      <c r="B29" s="412" t="s">
        <v>3203</v>
      </c>
      <c r="C29" s="415"/>
      <c r="D29" s="414"/>
      <c r="E29" s="415"/>
      <c r="F29" s="415" t="s">
        <v>3204</v>
      </c>
      <c r="G29" s="415"/>
      <c r="H29" s="415"/>
      <c r="I29" s="410"/>
      <c r="J29" s="410"/>
      <c r="K29" s="410"/>
      <c r="L29" s="410"/>
      <c r="O29" s="14"/>
    </row>
    <row r="30" ht="15.75" customHeight="1">
      <c r="A30" s="234" t="s">
        <v>3231</v>
      </c>
      <c r="B30" s="412" t="s">
        <v>3203</v>
      </c>
      <c r="C30" s="415" t="s">
        <v>3204</v>
      </c>
      <c r="D30" s="414"/>
      <c r="E30" s="415" t="s">
        <v>3204</v>
      </c>
      <c r="F30" s="412" t="s">
        <v>3203</v>
      </c>
      <c r="G30" s="415" t="s">
        <v>3204</v>
      </c>
      <c r="H30" s="415" t="s">
        <v>3204</v>
      </c>
      <c r="I30" s="410"/>
      <c r="J30" s="410"/>
      <c r="K30" s="410"/>
      <c r="L30" s="410" t="s">
        <v>3204</v>
      </c>
      <c r="O30" s="14" t="s">
        <v>3204</v>
      </c>
    </row>
    <row r="31" ht="15.75" customHeight="1">
      <c r="A31" s="234" t="s">
        <v>3232</v>
      </c>
      <c r="B31" s="412" t="s">
        <v>3203</v>
      </c>
      <c r="C31" s="411"/>
      <c r="D31" s="410"/>
      <c r="E31" s="411"/>
      <c r="F31" s="413" t="s">
        <v>3204</v>
      </c>
      <c r="G31" s="411"/>
      <c r="H31" s="411"/>
      <c r="I31" s="410"/>
      <c r="J31" s="410"/>
      <c r="K31" s="410" t="s">
        <v>3203</v>
      </c>
      <c r="L31" s="410"/>
      <c r="O31" s="14"/>
    </row>
    <row r="32" ht="15.75" customHeight="1">
      <c r="A32" s="234" t="s">
        <v>3233</v>
      </c>
      <c r="B32" s="412" t="s">
        <v>3203</v>
      </c>
      <c r="C32" s="413" t="s">
        <v>3204</v>
      </c>
      <c r="D32" s="414"/>
      <c r="E32" s="413" t="s">
        <v>3204</v>
      </c>
      <c r="F32" s="413" t="s">
        <v>3204</v>
      </c>
      <c r="G32" s="415" t="s">
        <v>3204</v>
      </c>
      <c r="H32" s="415" t="s">
        <v>3204</v>
      </c>
      <c r="I32" s="410"/>
      <c r="J32" s="410"/>
      <c r="K32" s="410" t="s">
        <v>3204</v>
      </c>
      <c r="L32" s="410" t="s">
        <v>3204</v>
      </c>
      <c r="O32" s="14" t="s">
        <v>3204</v>
      </c>
    </row>
    <row r="33" ht="15.75" customHeight="1">
      <c r="A33" s="234" t="s">
        <v>3234</v>
      </c>
      <c r="B33" s="412" t="s">
        <v>3203</v>
      </c>
      <c r="C33" s="413" t="s">
        <v>3204</v>
      </c>
      <c r="D33" s="414"/>
      <c r="E33" s="413" t="s">
        <v>3204</v>
      </c>
      <c r="F33" s="413" t="s">
        <v>3204</v>
      </c>
      <c r="G33" s="415" t="s">
        <v>3204</v>
      </c>
      <c r="H33" s="415" t="s">
        <v>3204</v>
      </c>
      <c r="I33" s="410"/>
      <c r="J33" s="410"/>
      <c r="K33" s="410" t="s">
        <v>3203</v>
      </c>
      <c r="L33" s="410" t="s">
        <v>3204</v>
      </c>
      <c r="O33" s="14" t="s">
        <v>3204</v>
      </c>
    </row>
    <row r="34" ht="15.75" customHeight="1">
      <c r="A34" s="18" t="s">
        <v>3235</v>
      </c>
      <c r="B34" s="413" t="s">
        <v>3204</v>
      </c>
      <c r="F34" s="412" t="s">
        <v>3203</v>
      </c>
      <c r="K34" s="14" t="s">
        <v>3204</v>
      </c>
    </row>
    <row r="35" ht="15.75" customHeight="1">
      <c r="A35" s="18" t="s">
        <v>3236</v>
      </c>
      <c r="B35" s="413" t="s">
        <v>3204</v>
      </c>
      <c r="F35" s="412" t="s">
        <v>3203</v>
      </c>
      <c r="K35" s="14" t="s">
        <v>3204</v>
      </c>
    </row>
    <row r="36" ht="15.75" customHeight="1">
      <c r="A36" s="18" t="s">
        <v>3237</v>
      </c>
      <c r="B36" s="412" t="s">
        <v>3203</v>
      </c>
      <c r="F36" s="413" t="s">
        <v>3204</v>
      </c>
      <c r="K36" s="14" t="s">
        <v>3203</v>
      </c>
    </row>
    <row r="37" ht="15.75" customHeight="1">
      <c r="A37" s="18" t="s">
        <v>3238</v>
      </c>
      <c r="B37" s="412" t="s">
        <v>3203</v>
      </c>
      <c r="F37" s="413" t="s">
        <v>3204</v>
      </c>
      <c r="K37" s="14" t="s">
        <v>3204</v>
      </c>
    </row>
    <row r="38" ht="15.75" customHeight="1">
      <c r="A38" s="234" t="s">
        <v>3239</v>
      </c>
      <c r="B38" s="412" t="s">
        <v>3203</v>
      </c>
      <c r="C38" s="411"/>
      <c r="D38" s="410"/>
      <c r="E38" s="411"/>
      <c r="F38" s="413" t="s">
        <v>3204</v>
      </c>
      <c r="G38" s="411"/>
      <c r="H38" s="411"/>
      <c r="I38" s="409"/>
      <c r="J38" s="410"/>
      <c r="K38" s="410" t="s">
        <v>3204</v>
      </c>
      <c r="L38" s="410"/>
    </row>
    <row r="39" ht="15.75" customHeight="1">
      <c r="A39" s="234" t="s">
        <v>3240</v>
      </c>
      <c r="B39" s="412" t="s">
        <v>3203</v>
      </c>
      <c r="C39" s="411"/>
      <c r="D39" s="410"/>
      <c r="E39" s="411"/>
      <c r="F39" s="412" t="s">
        <v>3203</v>
      </c>
      <c r="G39" s="411"/>
      <c r="H39" s="411"/>
      <c r="I39" s="409"/>
      <c r="J39" s="410"/>
      <c r="K39" s="410" t="s">
        <v>3203</v>
      </c>
      <c r="L39" s="410"/>
    </row>
    <row r="40" ht="15.75" customHeight="1">
      <c r="A40" s="418" t="s">
        <v>3241</v>
      </c>
      <c r="B40" s="412" t="s">
        <v>3203</v>
      </c>
      <c r="C40" s="411"/>
      <c r="D40" s="410"/>
      <c r="E40" s="411"/>
      <c r="F40" s="413" t="s">
        <v>3204</v>
      </c>
      <c r="G40" s="411"/>
      <c r="H40" s="411"/>
      <c r="I40" s="409"/>
      <c r="J40" s="410"/>
      <c r="K40" s="410"/>
      <c r="L40" s="410"/>
    </row>
    <row r="41" ht="15.75" customHeight="1">
      <c r="A41" s="418" t="s">
        <v>3242</v>
      </c>
      <c r="B41" s="412" t="s">
        <v>3203</v>
      </c>
      <c r="C41" s="411"/>
      <c r="D41" s="410"/>
      <c r="E41" s="411"/>
      <c r="F41" s="413" t="s">
        <v>3204</v>
      </c>
      <c r="G41" s="411"/>
      <c r="H41" s="411"/>
      <c r="I41" s="409"/>
      <c r="J41" s="410"/>
      <c r="K41" s="410"/>
      <c r="L41" s="410"/>
    </row>
    <row r="42" ht="15.75" customHeight="1">
      <c r="A42" s="419" t="s">
        <v>3243</v>
      </c>
      <c r="B42" s="412" t="s">
        <v>3203</v>
      </c>
      <c r="C42" s="53"/>
      <c r="D42" s="53"/>
      <c r="E42" s="53"/>
      <c r="F42" s="413" t="s">
        <v>3204</v>
      </c>
    </row>
    <row r="43" ht="15.75" customHeight="1">
      <c r="A43" s="418" t="s">
        <v>3244</v>
      </c>
      <c r="B43" s="412" t="s">
        <v>3203</v>
      </c>
      <c r="C43" s="411"/>
      <c r="D43" s="410"/>
      <c r="E43" s="411"/>
      <c r="F43" s="413" t="s">
        <v>3204</v>
      </c>
      <c r="G43" s="411"/>
      <c r="H43" s="411"/>
      <c r="I43" s="409"/>
      <c r="J43" s="410"/>
      <c r="K43" s="410"/>
      <c r="L43" s="410"/>
    </row>
    <row r="44" ht="15.75" customHeight="1">
      <c r="A44" s="418" t="s">
        <v>3245</v>
      </c>
      <c r="B44" s="412" t="s">
        <v>3203</v>
      </c>
      <c r="C44" s="411"/>
      <c r="D44" s="410"/>
      <c r="E44" s="411"/>
      <c r="F44" s="413" t="s">
        <v>3204</v>
      </c>
      <c r="G44" s="411"/>
      <c r="H44" s="411"/>
      <c r="I44" s="409"/>
      <c r="J44" s="410"/>
      <c r="K44" s="410"/>
      <c r="L44" s="410"/>
    </row>
    <row r="45" ht="15.75" customHeight="1">
      <c r="A45" s="418" t="s">
        <v>3246</v>
      </c>
      <c r="B45" s="413" t="s">
        <v>3204</v>
      </c>
      <c r="C45" s="411"/>
      <c r="D45" s="410"/>
      <c r="E45" s="411"/>
      <c r="F45" s="413" t="s">
        <v>3204</v>
      </c>
      <c r="G45" s="411"/>
      <c r="H45" s="411"/>
      <c r="I45" s="409"/>
      <c r="J45" s="410"/>
      <c r="K45" s="410"/>
      <c r="L45" s="410"/>
    </row>
    <row r="46" ht="15.75" customHeight="1">
      <c r="A46" s="418" t="s">
        <v>3247</v>
      </c>
      <c r="B46" s="412" t="s">
        <v>3203</v>
      </c>
      <c r="C46" s="411"/>
      <c r="D46" s="410"/>
      <c r="E46" s="411"/>
      <c r="F46" s="413" t="s">
        <v>3204</v>
      </c>
      <c r="G46" s="411"/>
      <c r="H46" s="411"/>
      <c r="I46" s="409"/>
      <c r="J46" s="410"/>
      <c r="K46" s="410" t="s">
        <v>3204</v>
      </c>
      <c r="L46" s="410"/>
    </row>
    <row r="47" ht="15.75" customHeight="1">
      <c r="A47" s="418" t="s">
        <v>3248</v>
      </c>
      <c r="B47" s="413" t="s">
        <v>3204</v>
      </c>
      <c r="C47" s="411"/>
      <c r="D47" s="410"/>
      <c r="E47" s="411"/>
      <c r="F47" s="412" t="s">
        <v>3203</v>
      </c>
      <c r="G47" s="411"/>
      <c r="H47" s="411"/>
      <c r="I47" s="409"/>
      <c r="J47" s="410"/>
      <c r="K47" s="410"/>
      <c r="L47" s="410"/>
    </row>
    <row r="48" ht="15.75" customHeight="1">
      <c r="A48" s="418" t="s">
        <v>3249</v>
      </c>
      <c r="B48" s="413" t="s">
        <v>3204</v>
      </c>
      <c r="C48" s="411"/>
      <c r="D48" s="410"/>
      <c r="E48" s="411"/>
      <c r="F48" s="412" t="s">
        <v>3203</v>
      </c>
      <c r="G48" s="411"/>
      <c r="H48" s="411"/>
      <c r="I48" s="409"/>
      <c r="J48" s="410"/>
      <c r="K48" s="410"/>
      <c r="L48" s="410"/>
    </row>
    <row r="49" ht="15.75" customHeight="1">
      <c r="A49" s="418" t="s">
        <v>3250</v>
      </c>
      <c r="B49" s="413" t="s">
        <v>3204</v>
      </c>
      <c r="C49" s="411"/>
      <c r="D49" s="410"/>
      <c r="E49" s="411"/>
      <c r="F49" s="413" t="s">
        <v>3204</v>
      </c>
      <c r="G49" s="411"/>
      <c r="H49" s="411"/>
      <c r="I49" s="409"/>
      <c r="J49" s="410"/>
      <c r="K49" s="410" t="s">
        <v>3204</v>
      </c>
      <c r="L49" s="410"/>
    </row>
    <row r="50" ht="15.75" customHeight="1">
      <c r="A50" s="234"/>
      <c r="B50" s="408"/>
      <c r="C50" s="411"/>
      <c r="D50" s="410"/>
      <c r="E50" s="411"/>
      <c r="F50" s="411"/>
      <c r="G50" s="411"/>
      <c r="H50" s="411"/>
      <c r="I50" s="409"/>
      <c r="J50" s="410"/>
      <c r="K50" s="410"/>
      <c r="L50" s="410"/>
    </row>
    <row r="51" ht="15.75" customHeight="1">
      <c r="A51" s="407" t="s">
        <v>3251</v>
      </c>
      <c r="B51" s="408"/>
      <c r="C51" s="411"/>
      <c r="D51" s="410"/>
      <c r="E51" s="411"/>
      <c r="F51" s="411"/>
      <c r="G51" s="411"/>
      <c r="H51" s="411"/>
      <c r="I51" s="409"/>
      <c r="J51" s="410"/>
      <c r="K51" s="410"/>
      <c r="L51" s="410"/>
    </row>
    <row r="52" ht="15.75" customHeight="1">
      <c r="A52" s="234" t="s">
        <v>3252</v>
      </c>
      <c r="B52" s="412" t="s">
        <v>3203</v>
      </c>
      <c r="C52" s="417" t="s">
        <v>3203</v>
      </c>
      <c r="D52" s="414"/>
      <c r="E52" s="417" t="s">
        <v>3203</v>
      </c>
      <c r="F52" s="417" t="s">
        <v>3203</v>
      </c>
      <c r="G52" s="417" t="s">
        <v>3203</v>
      </c>
      <c r="H52" s="415" t="s">
        <v>3204</v>
      </c>
      <c r="I52" s="416" t="s">
        <v>3203</v>
      </c>
      <c r="J52" s="410"/>
      <c r="K52" s="410" t="s">
        <v>3203</v>
      </c>
      <c r="L52" s="410" t="s">
        <v>3203</v>
      </c>
      <c r="O52" s="14" t="s">
        <v>3203</v>
      </c>
    </row>
    <row r="53" ht="15.75" customHeight="1">
      <c r="A53" s="234" t="s">
        <v>3253</v>
      </c>
      <c r="B53" s="412" t="s">
        <v>3203</v>
      </c>
      <c r="C53" s="417"/>
      <c r="D53" s="414"/>
      <c r="E53" s="415"/>
      <c r="F53" s="415"/>
      <c r="G53" s="417"/>
      <c r="H53" s="410"/>
      <c r="I53" s="410"/>
      <c r="J53" s="410"/>
      <c r="K53" s="410" t="s">
        <v>3204</v>
      </c>
      <c r="L53" s="410"/>
      <c r="O53" s="14"/>
    </row>
    <row r="54" ht="15.75" customHeight="1">
      <c r="A54" s="234" t="s">
        <v>3254</v>
      </c>
      <c r="B54" s="412" t="s">
        <v>3203</v>
      </c>
      <c r="C54" s="417" t="s">
        <v>3203</v>
      </c>
      <c r="D54" s="414"/>
      <c r="E54" s="415" t="s">
        <v>3204</v>
      </c>
      <c r="F54" s="415" t="s">
        <v>3204</v>
      </c>
      <c r="G54" s="417" t="s">
        <v>3203</v>
      </c>
      <c r="H54" s="410"/>
      <c r="I54" s="410"/>
      <c r="J54" s="410"/>
      <c r="K54" s="410" t="s">
        <v>3204</v>
      </c>
      <c r="L54" s="410" t="s">
        <v>3203</v>
      </c>
      <c r="O54" s="14" t="s">
        <v>3203</v>
      </c>
    </row>
    <row r="55" ht="15.75" customHeight="1">
      <c r="A55" s="234" t="s">
        <v>3255</v>
      </c>
      <c r="B55" s="413" t="s">
        <v>3204</v>
      </c>
      <c r="C55" s="415" t="s">
        <v>3204</v>
      </c>
      <c r="D55" s="414"/>
      <c r="E55" s="415" t="s">
        <v>3204</v>
      </c>
      <c r="F55" s="415" t="s">
        <v>3204</v>
      </c>
      <c r="G55" s="415" t="s">
        <v>3204</v>
      </c>
      <c r="H55" s="415" t="s">
        <v>3204</v>
      </c>
      <c r="I55" s="415" t="s">
        <v>3204</v>
      </c>
      <c r="J55" s="410"/>
      <c r="K55" s="410" t="s">
        <v>3203</v>
      </c>
      <c r="L55" s="410" t="s">
        <v>3203</v>
      </c>
      <c r="O55" s="14" t="s">
        <v>3203</v>
      </c>
    </row>
    <row r="56" ht="15.75" customHeight="1">
      <c r="A56" s="234" t="s">
        <v>3256</v>
      </c>
      <c r="B56" s="412" t="s">
        <v>3203</v>
      </c>
      <c r="C56" s="417" t="s">
        <v>3203</v>
      </c>
      <c r="D56" s="414"/>
      <c r="E56" s="417" t="s">
        <v>3203</v>
      </c>
      <c r="F56" s="417" t="s">
        <v>3203</v>
      </c>
      <c r="G56" s="415" t="s">
        <v>3204</v>
      </c>
      <c r="H56" s="417" t="s">
        <v>3203</v>
      </c>
      <c r="I56" s="410"/>
      <c r="J56" s="410"/>
      <c r="K56" s="410" t="s">
        <v>3203</v>
      </c>
      <c r="L56" s="410" t="s">
        <v>3203</v>
      </c>
      <c r="O56" s="14" t="s">
        <v>3203</v>
      </c>
    </row>
    <row r="57" ht="15.75" customHeight="1">
      <c r="A57" s="234" t="s">
        <v>3257</v>
      </c>
      <c r="B57" s="412" t="s">
        <v>3203</v>
      </c>
      <c r="C57" s="417" t="s">
        <v>3203</v>
      </c>
      <c r="D57" s="414"/>
      <c r="E57" s="417" t="s">
        <v>3203</v>
      </c>
      <c r="F57" s="417" t="s">
        <v>3203</v>
      </c>
      <c r="G57" s="415" t="s">
        <v>3204</v>
      </c>
      <c r="H57" s="417" t="s">
        <v>3203</v>
      </c>
      <c r="I57" s="410"/>
      <c r="J57" s="410"/>
      <c r="K57" s="410" t="s">
        <v>3203</v>
      </c>
      <c r="L57" s="410" t="s">
        <v>3203</v>
      </c>
      <c r="O57" s="14" t="s">
        <v>3203</v>
      </c>
    </row>
    <row r="58" ht="15.75" customHeight="1">
      <c r="A58" s="234" t="s">
        <v>3258</v>
      </c>
      <c r="B58" s="412" t="s">
        <v>3203</v>
      </c>
      <c r="C58" s="417" t="s">
        <v>3203</v>
      </c>
      <c r="D58" s="414"/>
      <c r="E58" s="417" t="s">
        <v>3203</v>
      </c>
      <c r="F58" s="417" t="s">
        <v>3203</v>
      </c>
      <c r="G58" s="415" t="s">
        <v>3204</v>
      </c>
      <c r="H58" s="417" t="s">
        <v>3203</v>
      </c>
      <c r="I58" s="410"/>
      <c r="J58" s="410"/>
      <c r="K58" s="410" t="s">
        <v>3204</v>
      </c>
      <c r="L58" s="410" t="s">
        <v>3203</v>
      </c>
      <c r="O58" s="14" t="s">
        <v>3203</v>
      </c>
    </row>
    <row r="59" ht="15.75" customHeight="1">
      <c r="A59" s="234" t="s">
        <v>3259</v>
      </c>
      <c r="B59" s="412" t="s">
        <v>3203</v>
      </c>
      <c r="C59" s="417" t="s">
        <v>3203</v>
      </c>
      <c r="D59" s="414"/>
      <c r="E59" s="417" t="s">
        <v>3203</v>
      </c>
      <c r="F59" s="417" t="s">
        <v>3203</v>
      </c>
      <c r="G59" s="415" t="s">
        <v>3204</v>
      </c>
      <c r="H59" s="417" t="s">
        <v>3203</v>
      </c>
      <c r="I59" s="410"/>
      <c r="J59" s="410"/>
      <c r="K59" s="410" t="s">
        <v>3204</v>
      </c>
      <c r="L59" s="410" t="s">
        <v>3203</v>
      </c>
      <c r="O59" s="14" t="s">
        <v>3203</v>
      </c>
    </row>
    <row r="60" ht="15.75" customHeight="1">
      <c r="A60" s="234" t="s">
        <v>3260</v>
      </c>
      <c r="B60" s="412" t="s">
        <v>3203</v>
      </c>
      <c r="C60" s="415" t="s">
        <v>3204</v>
      </c>
      <c r="D60" s="414"/>
      <c r="E60" s="415" t="s">
        <v>3204</v>
      </c>
      <c r="F60" s="415" t="s">
        <v>3204</v>
      </c>
      <c r="G60" s="415" t="s">
        <v>3204</v>
      </c>
      <c r="H60" s="415" t="s">
        <v>3204</v>
      </c>
      <c r="I60" s="415" t="s">
        <v>3204</v>
      </c>
      <c r="J60" s="410"/>
      <c r="K60" s="410" t="s">
        <v>3203</v>
      </c>
      <c r="L60" s="410" t="s">
        <v>3203</v>
      </c>
      <c r="O60" s="14" t="s">
        <v>3203</v>
      </c>
    </row>
    <row r="61" ht="15.75" customHeight="1">
      <c r="A61" s="234" t="s">
        <v>3261</v>
      </c>
      <c r="B61" s="412" t="s">
        <v>3203</v>
      </c>
      <c r="C61" s="415" t="s">
        <v>3204</v>
      </c>
      <c r="D61" s="414"/>
      <c r="E61" s="415" t="s">
        <v>3204</v>
      </c>
      <c r="F61" s="415" t="s">
        <v>3204</v>
      </c>
      <c r="G61" s="417" t="s">
        <v>3203</v>
      </c>
      <c r="H61" s="415" t="s">
        <v>3204</v>
      </c>
      <c r="I61" s="415" t="s">
        <v>3204</v>
      </c>
      <c r="J61" s="410"/>
      <c r="K61" s="410" t="s">
        <v>3203</v>
      </c>
      <c r="L61" s="410" t="s">
        <v>3203</v>
      </c>
      <c r="O61" s="14" t="s">
        <v>3203</v>
      </c>
    </row>
    <row r="62" ht="15.75" customHeight="1">
      <c r="A62" s="234" t="s">
        <v>3262</v>
      </c>
      <c r="B62" s="412" t="s">
        <v>3203</v>
      </c>
      <c r="C62" s="415" t="s">
        <v>3204</v>
      </c>
      <c r="D62" s="414"/>
      <c r="E62" s="415" t="s">
        <v>3204</v>
      </c>
      <c r="F62" s="417" t="s">
        <v>3203</v>
      </c>
      <c r="G62" s="417" t="s">
        <v>3203</v>
      </c>
      <c r="H62" s="417" t="s">
        <v>3203</v>
      </c>
      <c r="I62" s="410"/>
      <c r="J62" s="410"/>
      <c r="K62" s="410" t="s">
        <v>3203</v>
      </c>
      <c r="L62" s="410" t="s">
        <v>3203</v>
      </c>
      <c r="O62" s="14" t="s">
        <v>3203</v>
      </c>
    </row>
    <row r="63" ht="15.75" customHeight="1">
      <c r="A63" s="234" t="s">
        <v>3263</v>
      </c>
      <c r="B63" s="412" t="s">
        <v>3203</v>
      </c>
      <c r="C63" s="415" t="s">
        <v>3204</v>
      </c>
      <c r="D63" s="414"/>
      <c r="E63" s="415" t="s">
        <v>3204</v>
      </c>
      <c r="F63" s="417" t="s">
        <v>3203</v>
      </c>
      <c r="G63" s="415" t="s">
        <v>3204</v>
      </c>
      <c r="H63" s="415" t="s">
        <v>3204</v>
      </c>
      <c r="I63" s="410"/>
      <c r="J63" s="410"/>
      <c r="K63" s="410" t="s">
        <v>3203</v>
      </c>
      <c r="L63" s="410" t="s">
        <v>3203</v>
      </c>
      <c r="O63" s="14" t="s">
        <v>3203</v>
      </c>
    </row>
    <row r="64" ht="15.75" customHeight="1">
      <c r="A64" s="420" t="s">
        <v>3264</v>
      </c>
      <c r="B64" s="412" t="s">
        <v>3203</v>
      </c>
      <c r="C64" s="411"/>
      <c r="D64" s="410"/>
      <c r="E64" s="411"/>
      <c r="F64" s="411"/>
      <c r="G64" s="411"/>
      <c r="H64" s="411"/>
      <c r="I64" s="410"/>
      <c r="J64" s="410"/>
      <c r="K64" s="410"/>
      <c r="L64" s="410"/>
      <c r="O64" s="14"/>
    </row>
    <row r="65" ht="15.75" customHeight="1">
      <c r="A65" s="420" t="s">
        <v>3265</v>
      </c>
      <c r="B65" s="412" t="s">
        <v>3203</v>
      </c>
      <c r="C65" s="411"/>
      <c r="D65" s="410"/>
      <c r="E65" s="411"/>
      <c r="F65" s="411"/>
      <c r="G65" s="411"/>
      <c r="H65" s="411"/>
      <c r="I65" s="410"/>
      <c r="J65" s="410"/>
      <c r="K65" s="410"/>
      <c r="L65" s="410"/>
      <c r="O65" s="14"/>
    </row>
    <row r="66" ht="15.75" customHeight="1">
      <c r="A66" s="234" t="s">
        <v>3266</v>
      </c>
      <c r="B66" s="408"/>
      <c r="C66" s="411"/>
      <c r="D66" s="410"/>
      <c r="E66" s="411"/>
      <c r="F66" s="411"/>
      <c r="G66" s="411"/>
      <c r="H66" s="411"/>
      <c r="I66" s="410"/>
      <c r="J66" s="410"/>
      <c r="K66" s="410"/>
      <c r="L66" s="410"/>
      <c r="O66" s="14"/>
    </row>
    <row r="67" ht="15.75" customHeight="1">
      <c r="A67" s="234" t="s">
        <v>3267</v>
      </c>
      <c r="B67" s="408"/>
      <c r="C67" s="411"/>
      <c r="D67" s="410"/>
      <c r="E67" s="411"/>
      <c r="F67" s="411"/>
      <c r="G67" s="411"/>
      <c r="H67" s="411"/>
      <c r="I67" s="410"/>
      <c r="J67" s="410"/>
      <c r="K67" s="410"/>
      <c r="L67" s="410"/>
      <c r="O67" s="14"/>
    </row>
    <row r="68" ht="15.75" customHeight="1">
      <c r="A68" s="234" t="s">
        <v>3268</v>
      </c>
      <c r="B68" s="421" t="s">
        <v>3203</v>
      </c>
      <c r="C68" s="422" t="s">
        <v>3204</v>
      </c>
      <c r="D68" s="105"/>
      <c r="E68" s="423" t="s">
        <v>3203</v>
      </c>
      <c r="F68" s="423" t="s">
        <v>3203</v>
      </c>
      <c r="G68" s="422" t="s">
        <v>3204</v>
      </c>
      <c r="H68" s="422" t="s">
        <v>3204</v>
      </c>
      <c r="I68" s="100"/>
      <c r="J68" s="100"/>
      <c r="K68" s="100" t="s">
        <v>3204</v>
      </c>
      <c r="L68" s="100" t="s">
        <v>3203</v>
      </c>
      <c r="M68" s="100"/>
      <c r="N68" s="100"/>
      <c r="O68" s="100" t="s">
        <v>3203</v>
      </c>
      <c r="P68" s="100"/>
      <c r="Q68" s="100"/>
      <c r="R68" s="100"/>
      <c r="S68" s="100"/>
      <c r="T68" s="100"/>
      <c r="U68" s="100"/>
      <c r="V68" s="100"/>
      <c r="W68" s="100"/>
      <c r="X68" s="100"/>
      <c r="Y68" s="100"/>
    </row>
    <row r="69" ht="15.75" customHeight="1">
      <c r="A69" s="234" t="s">
        <v>3269</v>
      </c>
      <c r="B69" s="421" t="s">
        <v>3203</v>
      </c>
      <c r="C69" s="100"/>
      <c r="D69" s="100"/>
      <c r="E69" s="100"/>
      <c r="F69" s="100"/>
      <c r="G69" s="100"/>
      <c r="H69" s="100"/>
      <c r="I69" s="100"/>
      <c r="J69" s="100"/>
      <c r="K69" s="100" t="s">
        <v>3204</v>
      </c>
      <c r="L69" s="100"/>
      <c r="M69" s="100"/>
      <c r="N69" s="100"/>
      <c r="O69" s="100"/>
      <c r="P69" s="100"/>
      <c r="Q69" s="100"/>
      <c r="R69" s="100"/>
      <c r="S69" s="100"/>
      <c r="T69" s="100"/>
      <c r="U69" s="100"/>
      <c r="V69" s="100"/>
      <c r="W69" s="100"/>
      <c r="X69" s="100"/>
      <c r="Y69" s="100"/>
    </row>
    <row r="70" ht="15.75" customHeight="1">
      <c r="A70" s="234" t="s">
        <v>3270</v>
      </c>
      <c r="B70" s="421" t="s">
        <v>3203</v>
      </c>
      <c r="C70" s="411"/>
      <c r="D70" s="410"/>
      <c r="E70" s="411"/>
      <c r="F70" s="411"/>
      <c r="G70" s="411"/>
      <c r="H70" s="411"/>
      <c r="I70" s="410"/>
      <c r="J70" s="410"/>
      <c r="K70" s="410" t="s">
        <v>3203</v>
      </c>
      <c r="L70" s="410"/>
      <c r="O70" s="14"/>
    </row>
    <row r="71" ht="15.75" customHeight="1">
      <c r="A71" s="234" t="s">
        <v>3271</v>
      </c>
      <c r="B71" s="412" t="s">
        <v>3203</v>
      </c>
      <c r="C71" s="415" t="s">
        <v>3204</v>
      </c>
      <c r="D71" s="414"/>
      <c r="E71" s="415" t="s">
        <v>3204</v>
      </c>
      <c r="F71" s="415" t="s">
        <v>3204</v>
      </c>
      <c r="G71" s="417" t="s">
        <v>3203</v>
      </c>
      <c r="H71" s="415" t="s">
        <v>3204</v>
      </c>
      <c r="I71" s="410"/>
      <c r="J71" s="410"/>
      <c r="K71" s="410" t="s">
        <v>3203</v>
      </c>
      <c r="L71" s="410" t="s">
        <v>3203</v>
      </c>
      <c r="O71" s="14" t="s">
        <v>3203</v>
      </c>
    </row>
    <row r="72" ht="15.75" customHeight="1">
      <c r="A72" s="234" t="s">
        <v>3272</v>
      </c>
      <c r="B72" s="412" t="s">
        <v>3203</v>
      </c>
      <c r="C72" s="415" t="s">
        <v>3204</v>
      </c>
      <c r="D72" s="414"/>
      <c r="E72" s="417" t="s">
        <v>3203</v>
      </c>
      <c r="F72" s="417" t="s">
        <v>3203</v>
      </c>
      <c r="G72" s="415" t="s">
        <v>3204</v>
      </c>
      <c r="H72" s="415" t="s">
        <v>3204</v>
      </c>
      <c r="I72" s="410"/>
      <c r="J72" s="410"/>
      <c r="K72" s="410"/>
      <c r="L72" s="410" t="s">
        <v>3203</v>
      </c>
      <c r="O72" s="14" t="s">
        <v>3203</v>
      </c>
    </row>
    <row r="73" ht="15.75" customHeight="1">
      <c r="A73" s="234" t="s">
        <v>3273</v>
      </c>
      <c r="B73" s="412" t="s">
        <v>3203</v>
      </c>
      <c r="C73" s="415" t="s">
        <v>3204</v>
      </c>
      <c r="D73" s="414"/>
      <c r="E73" s="417" t="s">
        <v>3203</v>
      </c>
      <c r="F73" s="417" t="s">
        <v>3203</v>
      </c>
      <c r="G73" s="415" t="s">
        <v>3204</v>
      </c>
      <c r="H73" s="415" t="s">
        <v>3204</v>
      </c>
      <c r="I73" s="410"/>
      <c r="J73" s="410"/>
      <c r="K73" s="410" t="s">
        <v>3203</v>
      </c>
      <c r="L73" s="410" t="s">
        <v>3203</v>
      </c>
      <c r="O73" s="14" t="s">
        <v>3203</v>
      </c>
    </row>
    <row r="74" ht="15.75" customHeight="1">
      <c r="A74" s="18" t="s">
        <v>3274</v>
      </c>
      <c r="B74" s="412" t="s">
        <v>3203</v>
      </c>
      <c r="F74" s="415" t="s">
        <v>3204</v>
      </c>
      <c r="K74" s="14" t="s">
        <v>3203</v>
      </c>
    </row>
    <row r="75" ht="15.75" customHeight="1">
      <c r="A75" s="18" t="s">
        <v>3275</v>
      </c>
      <c r="B75" s="412" t="s">
        <v>3203</v>
      </c>
      <c r="F75" s="415" t="s">
        <v>3204</v>
      </c>
    </row>
    <row r="76" ht="15.75" customHeight="1">
      <c r="A76" s="18" t="s">
        <v>3276</v>
      </c>
      <c r="B76" s="412" t="s">
        <v>3203</v>
      </c>
      <c r="F76" s="415" t="s">
        <v>3204</v>
      </c>
      <c r="K76" s="14" t="s">
        <v>3204</v>
      </c>
    </row>
    <row r="77" ht="15.75" customHeight="1">
      <c r="A77" s="18" t="s">
        <v>3277</v>
      </c>
      <c r="B77" s="415" t="s">
        <v>3204</v>
      </c>
      <c r="F77" s="415" t="s">
        <v>3204</v>
      </c>
      <c r="K77" s="14" t="s">
        <v>3203</v>
      </c>
    </row>
    <row r="78" ht="15.75" customHeight="1">
      <c r="A78" s="18" t="s">
        <v>3278</v>
      </c>
      <c r="B78" s="415" t="s">
        <v>3204</v>
      </c>
      <c r="F78" s="417" t="s">
        <v>3203</v>
      </c>
    </row>
    <row r="79" ht="15.75" customHeight="1">
      <c r="A79" s="234" t="s">
        <v>3279</v>
      </c>
      <c r="B79" s="413" t="s">
        <v>3204</v>
      </c>
      <c r="C79" s="415" t="s">
        <v>3204</v>
      </c>
      <c r="D79" s="414"/>
      <c r="E79" s="417" t="s">
        <v>3203</v>
      </c>
      <c r="F79" s="417" t="s">
        <v>3203</v>
      </c>
      <c r="G79" s="415" t="s">
        <v>3204</v>
      </c>
      <c r="H79" s="415" t="s">
        <v>3204</v>
      </c>
      <c r="I79" s="410"/>
      <c r="J79" s="410"/>
      <c r="K79" s="410" t="s">
        <v>3203</v>
      </c>
      <c r="L79" s="410" t="s">
        <v>3203</v>
      </c>
      <c r="O79" s="14" t="s">
        <v>3203</v>
      </c>
    </row>
    <row r="80" ht="15.75" customHeight="1">
      <c r="A80" s="424" t="s">
        <v>3280</v>
      </c>
      <c r="B80" s="412" t="s">
        <v>3203</v>
      </c>
      <c r="F80" s="413" t="s">
        <v>3204</v>
      </c>
      <c r="K80" s="14" t="s">
        <v>3203</v>
      </c>
    </row>
    <row r="81" ht="15.75" customHeight="1">
      <c r="A81" s="424" t="s">
        <v>3281</v>
      </c>
      <c r="B81" s="413" t="s">
        <v>3204</v>
      </c>
      <c r="F81" s="412" t="s">
        <v>3203</v>
      </c>
      <c r="K81" s="14" t="s">
        <v>3204</v>
      </c>
    </row>
    <row r="82" ht="15.75" customHeight="1">
      <c r="A82" s="424" t="s">
        <v>3282</v>
      </c>
      <c r="B82" s="413" t="s">
        <v>3204</v>
      </c>
      <c r="F82" s="412" t="s">
        <v>3203</v>
      </c>
    </row>
    <row r="83" ht="15.75" customHeight="1">
      <c r="A83" s="418" t="s">
        <v>3283</v>
      </c>
      <c r="B83" s="412" t="s">
        <v>3203</v>
      </c>
      <c r="C83" s="411"/>
      <c r="D83" s="410"/>
      <c r="E83" s="411"/>
      <c r="F83" s="413" t="s">
        <v>3204</v>
      </c>
      <c r="G83" s="411"/>
      <c r="H83" s="411"/>
      <c r="I83" s="410"/>
      <c r="J83" s="410"/>
      <c r="K83" s="410" t="s">
        <v>3203</v>
      </c>
      <c r="L83" s="410"/>
      <c r="O83" s="14"/>
    </row>
    <row r="84" ht="15.75" customHeight="1">
      <c r="A84" s="418" t="s">
        <v>3284</v>
      </c>
      <c r="B84" s="413" t="s">
        <v>3204</v>
      </c>
      <c r="C84" s="411"/>
      <c r="D84" s="410"/>
      <c r="E84" s="411"/>
      <c r="F84" s="412" t="s">
        <v>3203</v>
      </c>
      <c r="G84" s="411"/>
      <c r="H84" s="411"/>
      <c r="I84" s="410"/>
      <c r="J84" s="410"/>
      <c r="K84" s="410"/>
      <c r="L84" s="410"/>
      <c r="O84" s="14"/>
    </row>
    <row r="85" ht="15.75" customHeight="1">
      <c r="A85" s="418" t="s">
        <v>3285</v>
      </c>
      <c r="B85" s="413" t="s">
        <v>3204</v>
      </c>
      <c r="C85" s="411"/>
      <c r="D85" s="410"/>
      <c r="E85" s="411"/>
      <c r="F85" s="412" t="s">
        <v>3203</v>
      </c>
      <c r="G85" s="411"/>
      <c r="H85" s="411"/>
      <c r="I85" s="410"/>
      <c r="J85" s="410"/>
      <c r="K85" s="410"/>
      <c r="L85" s="410"/>
      <c r="O85" s="14"/>
    </row>
    <row r="86" ht="15.75" customHeight="1">
      <c r="A86" s="418" t="s">
        <v>3286</v>
      </c>
      <c r="B86" s="412" t="s">
        <v>3203</v>
      </c>
      <c r="C86" s="411"/>
      <c r="D86" s="410"/>
      <c r="E86" s="411"/>
      <c r="F86" s="413" t="s">
        <v>3204</v>
      </c>
      <c r="G86" s="411"/>
      <c r="H86" s="411"/>
      <c r="I86" s="410"/>
      <c r="J86" s="410"/>
      <c r="K86" s="410" t="s">
        <v>3203</v>
      </c>
      <c r="L86" s="410"/>
      <c r="O86" s="14"/>
    </row>
    <row r="87" ht="15.75" customHeight="1">
      <c r="A87" s="418" t="s">
        <v>3287</v>
      </c>
      <c r="B87" s="413" t="s">
        <v>3204</v>
      </c>
      <c r="C87" s="411"/>
      <c r="D87" s="410"/>
      <c r="E87" s="411"/>
      <c r="F87" s="412" t="s">
        <v>3203</v>
      </c>
      <c r="G87" s="411"/>
      <c r="H87" s="411"/>
      <c r="I87" s="410"/>
      <c r="J87" s="410"/>
      <c r="K87" s="410"/>
      <c r="L87" s="410"/>
      <c r="O87" s="14"/>
    </row>
    <row r="88" ht="15.75" customHeight="1">
      <c r="A88" s="418" t="s">
        <v>3288</v>
      </c>
      <c r="B88" s="413" t="s">
        <v>3204</v>
      </c>
      <c r="C88" s="411"/>
      <c r="D88" s="410"/>
      <c r="E88" s="411"/>
      <c r="F88" s="412" t="s">
        <v>3203</v>
      </c>
      <c r="G88" s="411"/>
      <c r="H88" s="411"/>
      <c r="I88" s="410"/>
      <c r="J88" s="410"/>
      <c r="K88" s="410"/>
      <c r="L88" s="410"/>
      <c r="O88" s="14"/>
    </row>
    <row r="89" ht="15.75" customHeight="1">
      <c r="A89" s="234"/>
      <c r="B89" s="408"/>
      <c r="C89" s="411"/>
      <c r="D89" s="410"/>
      <c r="E89" s="411"/>
      <c r="F89" s="411"/>
      <c r="G89" s="411"/>
      <c r="H89" s="411"/>
      <c r="I89" s="410"/>
      <c r="J89" s="410"/>
      <c r="K89" s="410"/>
      <c r="L89" s="410"/>
      <c r="O89" s="14"/>
    </row>
    <row r="90" ht="15.75" customHeight="1">
      <c r="A90" s="407" t="s">
        <v>3289</v>
      </c>
      <c r="B90" s="408"/>
      <c r="C90" s="411"/>
      <c r="D90" s="410"/>
      <c r="E90" s="411"/>
      <c r="F90" s="411"/>
      <c r="G90" s="411"/>
      <c r="H90" s="411"/>
      <c r="I90" s="410"/>
      <c r="J90" s="410"/>
      <c r="K90" s="410"/>
      <c r="L90" s="410"/>
      <c r="O90" s="14"/>
    </row>
    <row r="91" ht="15.75" customHeight="1">
      <c r="A91" s="425" t="s">
        <v>3290</v>
      </c>
      <c r="B91" s="412" t="s">
        <v>3203</v>
      </c>
      <c r="C91" s="415"/>
      <c r="D91" s="414"/>
      <c r="E91" s="415"/>
      <c r="F91" s="412" t="s">
        <v>3203</v>
      </c>
      <c r="G91" s="415"/>
      <c r="H91" s="415"/>
      <c r="I91" s="410"/>
      <c r="J91" s="410"/>
      <c r="K91" s="410" t="s">
        <v>3203</v>
      </c>
      <c r="L91" s="410"/>
      <c r="O91" s="14"/>
    </row>
    <row r="92" ht="15.75" customHeight="1">
      <c r="A92" s="234" t="s">
        <v>3291</v>
      </c>
      <c r="B92" s="412" t="s">
        <v>3203</v>
      </c>
      <c r="C92" s="415" t="s">
        <v>3204</v>
      </c>
      <c r="D92" s="414"/>
      <c r="E92" s="415" t="s">
        <v>3204</v>
      </c>
      <c r="F92" s="415" t="s">
        <v>3204</v>
      </c>
      <c r="G92" s="415" t="s">
        <v>3204</v>
      </c>
      <c r="H92" s="415" t="s">
        <v>3204</v>
      </c>
      <c r="I92" s="410"/>
      <c r="J92" s="410"/>
      <c r="K92" s="410" t="s">
        <v>3203</v>
      </c>
      <c r="L92" s="410" t="s">
        <v>3204</v>
      </c>
      <c r="O92" s="14" t="s">
        <v>3204</v>
      </c>
    </row>
    <row r="93" ht="15.75" customHeight="1">
      <c r="A93" s="234" t="s">
        <v>3292</v>
      </c>
      <c r="B93" s="412" t="s">
        <v>3203</v>
      </c>
      <c r="C93" s="417" t="s">
        <v>3203</v>
      </c>
      <c r="D93" s="414"/>
      <c r="E93" s="417" t="s">
        <v>3203</v>
      </c>
      <c r="F93" s="417" t="s">
        <v>3203</v>
      </c>
      <c r="G93" s="415" t="s">
        <v>3204</v>
      </c>
      <c r="H93" s="415" t="s">
        <v>3204</v>
      </c>
      <c r="I93" s="410"/>
      <c r="J93" s="410"/>
      <c r="K93" s="410" t="s">
        <v>3203</v>
      </c>
      <c r="L93" s="410" t="s">
        <v>3204</v>
      </c>
      <c r="O93" s="14" t="s">
        <v>3204</v>
      </c>
    </row>
    <row r="94" ht="15.75" customHeight="1">
      <c r="A94" s="234" t="s">
        <v>3293</v>
      </c>
      <c r="B94" s="412" t="s">
        <v>3203</v>
      </c>
      <c r="C94" s="413" t="s">
        <v>3204</v>
      </c>
      <c r="D94" s="414"/>
      <c r="E94" s="413" t="s">
        <v>3204</v>
      </c>
      <c r="F94" s="413" t="s">
        <v>3204</v>
      </c>
      <c r="G94" s="415" t="s">
        <v>3204</v>
      </c>
      <c r="H94" s="415" t="s">
        <v>3204</v>
      </c>
      <c r="I94" s="410"/>
      <c r="J94" s="410"/>
      <c r="K94" s="410" t="s">
        <v>3204</v>
      </c>
      <c r="L94" s="410" t="s">
        <v>3204</v>
      </c>
      <c r="O94" s="14" t="s">
        <v>3204</v>
      </c>
    </row>
    <row r="95" ht="15.75" customHeight="1">
      <c r="A95" s="234" t="s">
        <v>3294</v>
      </c>
      <c r="B95" s="412" t="s">
        <v>3203</v>
      </c>
      <c r="C95" s="415" t="s">
        <v>3204</v>
      </c>
      <c r="D95" s="414"/>
      <c r="E95" s="415" t="s">
        <v>3204</v>
      </c>
      <c r="F95" s="415" t="s">
        <v>3204</v>
      </c>
      <c r="G95" s="415" t="s">
        <v>3204</v>
      </c>
      <c r="H95" s="415" t="s">
        <v>3204</v>
      </c>
      <c r="I95" s="410"/>
      <c r="J95" s="410"/>
      <c r="K95" s="410" t="s">
        <v>3204</v>
      </c>
      <c r="L95" s="410" t="s">
        <v>3204</v>
      </c>
      <c r="O95" s="14" t="s">
        <v>3204</v>
      </c>
    </row>
    <row r="96" ht="15.75" customHeight="1">
      <c r="A96" s="234" t="s">
        <v>3295</v>
      </c>
      <c r="B96" s="412" t="s">
        <v>3203</v>
      </c>
      <c r="C96" s="411"/>
      <c r="D96" s="410"/>
      <c r="E96" s="411"/>
      <c r="F96" s="412" t="s">
        <v>3203</v>
      </c>
      <c r="G96" s="411"/>
      <c r="H96" s="411"/>
      <c r="I96" s="410"/>
      <c r="J96" s="410"/>
      <c r="K96" s="410" t="s">
        <v>3203</v>
      </c>
      <c r="L96" s="410"/>
      <c r="O96" s="14"/>
    </row>
    <row r="97" ht="15.75" customHeight="1">
      <c r="A97" s="234" t="s">
        <v>3296</v>
      </c>
      <c r="B97" s="412" t="s">
        <v>3203</v>
      </c>
      <c r="C97" s="411"/>
      <c r="D97" s="410"/>
      <c r="E97" s="411"/>
      <c r="F97" s="412" t="s">
        <v>3203</v>
      </c>
      <c r="G97" s="411"/>
      <c r="H97" s="411"/>
      <c r="I97" s="410"/>
      <c r="J97" s="410"/>
      <c r="K97" s="410" t="s">
        <v>3203</v>
      </c>
      <c r="L97" s="410"/>
      <c r="O97" s="14"/>
    </row>
    <row r="98" ht="15.75" customHeight="1">
      <c r="A98" s="234" t="s">
        <v>3297</v>
      </c>
      <c r="B98" s="415" t="s">
        <v>3204</v>
      </c>
      <c r="C98" s="411"/>
      <c r="D98" s="410"/>
      <c r="E98" s="411"/>
      <c r="F98" s="412" t="s">
        <v>3203</v>
      </c>
      <c r="G98" s="411"/>
      <c r="H98" s="411"/>
      <c r="I98" s="410"/>
      <c r="J98" s="410"/>
      <c r="K98" s="410" t="s">
        <v>3204</v>
      </c>
      <c r="L98" s="410"/>
      <c r="O98" s="14"/>
    </row>
    <row r="99" ht="15.75" customHeight="1">
      <c r="A99" s="234" t="s">
        <v>3298</v>
      </c>
      <c r="B99" s="415" t="s">
        <v>3299</v>
      </c>
      <c r="C99" s="411"/>
      <c r="D99" s="410"/>
      <c r="E99" s="411"/>
      <c r="F99" s="412" t="s">
        <v>3203</v>
      </c>
      <c r="G99" s="411"/>
      <c r="H99" s="411"/>
      <c r="I99" s="410"/>
      <c r="J99" s="410"/>
      <c r="K99" s="410" t="s">
        <v>3204</v>
      </c>
      <c r="L99" s="410"/>
      <c r="O99" s="14"/>
    </row>
    <row r="100" ht="15.75" customHeight="1">
      <c r="A100" s="234" t="s">
        <v>3300</v>
      </c>
      <c r="B100" s="412" t="s">
        <v>3203</v>
      </c>
      <c r="C100" s="411"/>
      <c r="D100" s="410"/>
      <c r="E100" s="411" t="s">
        <v>3204</v>
      </c>
      <c r="F100" s="412" t="s">
        <v>3203</v>
      </c>
      <c r="G100" s="411"/>
      <c r="H100" s="411"/>
      <c r="I100" s="410"/>
      <c r="J100" s="410"/>
      <c r="K100" s="410" t="s">
        <v>3204</v>
      </c>
      <c r="L100" s="410"/>
      <c r="O100" s="14"/>
    </row>
    <row r="101" ht="15.75" customHeight="1">
      <c r="A101" s="418" t="s">
        <v>3301</v>
      </c>
      <c r="B101" s="408" t="s">
        <v>3204</v>
      </c>
      <c r="C101" s="411"/>
      <c r="D101" s="410"/>
      <c r="E101" s="411"/>
      <c r="F101" s="411" t="s">
        <v>3203</v>
      </c>
      <c r="G101" s="411"/>
      <c r="H101" s="411"/>
      <c r="I101" s="410"/>
      <c r="J101" s="410"/>
      <c r="K101" s="410" t="s">
        <v>3204</v>
      </c>
      <c r="L101" s="410"/>
    </row>
    <row r="102" ht="15.75" customHeight="1">
      <c r="A102" s="234"/>
      <c r="B102" s="408"/>
      <c r="C102" s="411"/>
      <c r="D102" s="410"/>
      <c r="E102" s="411"/>
      <c r="F102" s="411"/>
      <c r="G102" s="411"/>
      <c r="H102" s="411"/>
      <c r="I102" s="410"/>
      <c r="J102" s="410"/>
      <c r="K102" s="410"/>
      <c r="L102" s="410"/>
    </row>
    <row r="103" ht="15.75" customHeight="1">
      <c r="A103" s="234"/>
      <c r="B103" s="408"/>
      <c r="C103" s="411"/>
      <c r="D103" s="410"/>
      <c r="E103" s="411"/>
      <c r="F103" s="411"/>
      <c r="G103" s="411"/>
      <c r="H103" s="411"/>
      <c r="I103" s="410"/>
      <c r="J103" s="410"/>
      <c r="K103" s="410"/>
      <c r="L103" s="410"/>
      <c r="O103" s="14"/>
    </row>
    <row r="104" ht="15.75" customHeight="1">
      <c r="A104" s="407" t="s">
        <v>3302</v>
      </c>
      <c r="B104" s="408"/>
      <c r="C104" s="411"/>
      <c r="D104" s="410"/>
      <c r="E104" s="411"/>
      <c r="F104" s="411"/>
      <c r="G104" s="411"/>
      <c r="H104" s="411"/>
      <c r="I104" s="410"/>
      <c r="J104" s="410"/>
      <c r="K104" s="410"/>
      <c r="L104" s="410"/>
      <c r="O104" s="14"/>
    </row>
    <row r="105" ht="15.75" customHeight="1">
      <c r="A105" s="234" t="s">
        <v>3303</v>
      </c>
      <c r="B105" s="421" t="s">
        <v>3203</v>
      </c>
      <c r="C105" s="423" t="s">
        <v>3203</v>
      </c>
      <c r="D105" s="105"/>
      <c r="E105" s="423" t="s">
        <v>3203</v>
      </c>
      <c r="F105" s="423" t="s">
        <v>3203</v>
      </c>
      <c r="G105" s="423" t="s">
        <v>3203</v>
      </c>
      <c r="H105" s="422" t="s">
        <v>3204</v>
      </c>
      <c r="I105" s="100"/>
      <c r="J105" s="100"/>
      <c r="K105" s="100" t="s">
        <v>3203</v>
      </c>
      <c r="L105" s="100" t="s">
        <v>3204</v>
      </c>
      <c r="M105" s="100"/>
      <c r="N105" s="100"/>
      <c r="O105" s="100" t="s">
        <v>3204</v>
      </c>
      <c r="P105" s="100"/>
      <c r="Q105" s="100"/>
      <c r="R105" s="100"/>
      <c r="S105" s="100"/>
      <c r="T105" s="100"/>
      <c r="U105" s="100"/>
      <c r="V105" s="100"/>
      <c r="W105" s="100"/>
      <c r="X105" s="100"/>
      <c r="Y105" s="100"/>
    </row>
    <row r="106" ht="15.75" customHeight="1">
      <c r="A106" s="234" t="s">
        <v>3304</v>
      </c>
      <c r="B106" s="421"/>
      <c r="C106" s="423"/>
      <c r="D106" s="105"/>
      <c r="E106" s="423"/>
      <c r="F106" s="423"/>
      <c r="G106" s="422"/>
      <c r="H106" s="422"/>
      <c r="I106" s="100"/>
      <c r="J106" s="100"/>
      <c r="K106" s="100" t="s">
        <v>3204</v>
      </c>
      <c r="L106" s="100"/>
      <c r="M106" s="100"/>
      <c r="N106" s="100"/>
      <c r="O106" s="100"/>
      <c r="P106" s="100"/>
      <c r="Q106" s="100"/>
      <c r="R106" s="100"/>
      <c r="S106" s="100"/>
      <c r="T106" s="100"/>
      <c r="U106" s="100"/>
      <c r="V106" s="100"/>
      <c r="W106" s="100"/>
      <c r="X106" s="100"/>
      <c r="Y106" s="100"/>
    </row>
    <row r="107" ht="15.75" customHeight="1">
      <c r="A107" s="234" t="s">
        <v>3305</v>
      </c>
      <c r="B107" s="421" t="s">
        <v>3203</v>
      </c>
      <c r="C107" s="423" t="s">
        <v>3203</v>
      </c>
      <c r="D107" s="105"/>
      <c r="E107" s="423" t="s">
        <v>3203</v>
      </c>
      <c r="F107" s="423" t="s">
        <v>3203</v>
      </c>
      <c r="G107" s="422" t="s">
        <v>3204</v>
      </c>
      <c r="H107" s="422" t="s">
        <v>3204</v>
      </c>
      <c r="I107" s="100"/>
      <c r="J107" s="100"/>
      <c r="K107" s="100" t="s">
        <v>3203</v>
      </c>
      <c r="L107" s="100" t="s">
        <v>3204</v>
      </c>
      <c r="M107" s="100"/>
      <c r="N107" s="100"/>
      <c r="O107" s="100" t="s">
        <v>3204</v>
      </c>
      <c r="P107" s="100"/>
      <c r="Q107" s="100"/>
      <c r="R107" s="100"/>
      <c r="S107" s="100"/>
      <c r="T107" s="100"/>
      <c r="U107" s="100"/>
      <c r="V107" s="100"/>
      <c r="W107" s="100"/>
      <c r="X107" s="100"/>
      <c r="Y107" s="100"/>
    </row>
    <row r="108" ht="15.75" customHeight="1">
      <c r="A108" s="234" t="s">
        <v>3306</v>
      </c>
      <c r="B108" s="422" t="s">
        <v>3204</v>
      </c>
      <c r="C108" s="100"/>
      <c r="D108" s="100"/>
      <c r="E108" s="100"/>
      <c r="F108" s="100"/>
      <c r="G108" s="100"/>
      <c r="H108" s="100"/>
      <c r="I108" s="100"/>
      <c r="J108" s="100"/>
      <c r="K108" s="100" t="s">
        <v>3203</v>
      </c>
      <c r="L108" s="100"/>
      <c r="M108" s="100"/>
      <c r="N108" s="100"/>
      <c r="O108" s="100"/>
      <c r="P108" s="100"/>
      <c r="Q108" s="100"/>
      <c r="R108" s="100"/>
      <c r="S108" s="100"/>
      <c r="T108" s="100"/>
      <c r="U108" s="100"/>
      <c r="V108" s="100"/>
      <c r="W108" s="100"/>
      <c r="X108" s="100"/>
      <c r="Y108" s="100"/>
    </row>
    <row r="109" ht="15.75" customHeight="1">
      <c r="A109" s="234" t="s">
        <v>3307</v>
      </c>
      <c r="B109" s="421" t="s">
        <v>3203</v>
      </c>
      <c r="C109" s="423" t="s">
        <v>3203</v>
      </c>
      <c r="D109" s="105"/>
      <c r="E109" s="423" t="s">
        <v>3203</v>
      </c>
      <c r="F109" s="423" t="s">
        <v>3203</v>
      </c>
      <c r="G109" s="422" t="s">
        <v>3204</v>
      </c>
      <c r="H109" s="422" t="s">
        <v>3204</v>
      </c>
      <c r="I109" s="100"/>
      <c r="J109" s="100"/>
      <c r="K109" s="100" t="s">
        <v>3203</v>
      </c>
      <c r="L109" s="100" t="s">
        <v>3204</v>
      </c>
      <c r="M109" s="100"/>
      <c r="N109" s="100"/>
      <c r="O109" s="100" t="s">
        <v>3204</v>
      </c>
      <c r="P109" s="100"/>
      <c r="Q109" s="100"/>
      <c r="R109" s="100"/>
      <c r="S109" s="100"/>
      <c r="T109" s="100"/>
      <c r="U109" s="100"/>
      <c r="V109" s="100"/>
      <c r="W109" s="100"/>
      <c r="X109" s="100"/>
      <c r="Y109" s="100"/>
    </row>
    <row r="110" ht="15.75" customHeight="1">
      <c r="A110" s="234" t="s">
        <v>3308</v>
      </c>
      <c r="B110" s="421" t="s">
        <v>3203</v>
      </c>
      <c r="C110" s="423" t="s">
        <v>3203</v>
      </c>
      <c r="D110" s="105"/>
      <c r="E110" s="423" t="s">
        <v>3203</v>
      </c>
      <c r="F110" s="422" t="s">
        <v>3204</v>
      </c>
      <c r="G110" s="422" t="s">
        <v>3204</v>
      </c>
      <c r="H110" s="422" t="s">
        <v>3204</v>
      </c>
      <c r="I110" s="100"/>
      <c r="J110" s="100"/>
      <c r="K110" s="100"/>
      <c r="L110" s="100" t="s">
        <v>3204</v>
      </c>
      <c r="M110" s="100"/>
      <c r="N110" s="100"/>
      <c r="O110" s="100" t="s">
        <v>3204</v>
      </c>
      <c r="P110" s="100"/>
      <c r="Q110" s="100"/>
      <c r="R110" s="100"/>
      <c r="S110" s="100"/>
      <c r="T110" s="100"/>
      <c r="U110" s="100"/>
      <c r="V110" s="100"/>
      <c r="W110" s="100"/>
      <c r="X110" s="100"/>
      <c r="Y110" s="100"/>
    </row>
    <row r="111" ht="15.75" customHeight="1">
      <c r="A111" s="234" t="s">
        <v>3309</v>
      </c>
      <c r="B111" s="426" t="s">
        <v>3204</v>
      </c>
      <c r="C111" s="423" t="s">
        <v>3203</v>
      </c>
      <c r="D111" s="105"/>
      <c r="E111" s="423" t="s">
        <v>3203</v>
      </c>
      <c r="F111" s="423" t="s">
        <v>3203</v>
      </c>
      <c r="G111" s="422" t="s">
        <v>3204</v>
      </c>
      <c r="H111" s="422" t="s">
        <v>3204</v>
      </c>
      <c r="I111" s="422" t="s">
        <v>3204</v>
      </c>
      <c r="J111" s="100"/>
      <c r="K111" s="100" t="s">
        <v>3204</v>
      </c>
      <c r="L111" s="100" t="s">
        <v>3204</v>
      </c>
      <c r="M111" s="100"/>
      <c r="N111" s="100"/>
      <c r="O111" s="100" t="s">
        <v>3204</v>
      </c>
      <c r="P111" s="100"/>
      <c r="Q111" s="100"/>
      <c r="R111" s="100"/>
      <c r="S111" s="100"/>
      <c r="T111" s="100"/>
      <c r="U111" s="100"/>
      <c r="V111" s="100"/>
      <c r="W111" s="100"/>
      <c r="X111" s="100"/>
      <c r="Y111" s="100"/>
    </row>
    <row r="112" ht="15.75" customHeight="1">
      <c r="A112" s="234" t="s">
        <v>3310</v>
      </c>
      <c r="B112" s="421" t="s">
        <v>3203</v>
      </c>
      <c r="C112" s="100"/>
      <c r="D112" s="100"/>
      <c r="E112" s="100"/>
      <c r="F112" s="100"/>
      <c r="G112" s="100"/>
      <c r="H112" s="100"/>
      <c r="I112" s="100"/>
      <c r="J112" s="100"/>
      <c r="K112" s="100" t="s">
        <v>3204</v>
      </c>
      <c r="L112" s="100"/>
      <c r="M112" s="100"/>
      <c r="N112" s="100"/>
      <c r="O112" s="100"/>
      <c r="P112" s="100"/>
      <c r="Q112" s="100"/>
      <c r="R112" s="100"/>
      <c r="S112" s="100"/>
      <c r="T112" s="100"/>
      <c r="U112" s="100"/>
      <c r="V112" s="100"/>
      <c r="W112" s="100"/>
      <c r="X112" s="100"/>
      <c r="Y112" s="100"/>
    </row>
    <row r="113" ht="15.75" customHeight="1">
      <c r="A113" s="234" t="s">
        <v>3311</v>
      </c>
      <c r="B113" s="100" t="s">
        <v>3203</v>
      </c>
      <c r="C113" s="100"/>
      <c r="D113" s="100"/>
      <c r="E113" s="100"/>
      <c r="F113" s="100"/>
      <c r="G113" s="100"/>
      <c r="H113" s="100"/>
      <c r="I113" s="100"/>
      <c r="J113" s="100"/>
      <c r="K113" s="100" t="s">
        <v>3204</v>
      </c>
      <c r="L113" s="100"/>
      <c r="M113" s="100"/>
      <c r="N113" s="100"/>
      <c r="O113" s="100"/>
      <c r="P113" s="100"/>
      <c r="Q113" s="100"/>
      <c r="R113" s="100"/>
      <c r="S113" s="100"/>
      <c r="T113" s="100"/>
      <c r="U113" s="100"/>
      <c r="V113" s="100"/>
      <c r="W113" s="100"/>
      <c r="X113" s="100"/>
      <c r="Y113" s="100"/>
    </row>
    <row r="114" ht="15.75" customHeight="1">
      <c r="A114" s="234" t="s">
        <v>3312</v>
      </c>
      <c r="B114" s="427"/>
      <c r="C114" s="411"/>
      <c r="D114" s="410"/>
      <c r="E114" s="411"/>
      <c r="F114" s="99"/>
      <c r="G114" s="411"/>
      <c r="H114" s="411"/>
      <c r="I114" s="410"/>
      <c r="J114" s="410"/>
      <c r="K114" s="100" t="s">
        <v>3204</v>
      </c>
      <c r="L114" s="410"/>
      <c r="O114" s="14"/>
    </row>
    <row r="115" ht="16.5" customHeight="1">
      <c r="A115" s="428" t="s">
        <v>3313</v>
      </c>
      <c r="B115" s="421" t="s">
        <v>3203</v>
      </c>
      <c r="C115" s="411"/>
      <c r="D115" s="410"/>
      <c r="E115" s="411"/>
      <c r="F115" s="99"/>
      <c r="G115" s="411"/>
      <c r="H115" s="411"/>
      <c r="I115" s="410"/>
      <c r="J115" s="410"/>
      <c r="K115" s="410" t="s">
        <v>3204</v>
      </c>
      <c r="L115" s="410"/>
      <c r="O115" s="14"/>
    </row>
    <row r="116" ht="15.75" customHeight="1">
      <c r="A116" s="234" t="s">
        <v>3314</v>
      </c>
      <c r="B116" s="421" t="s">
        <v>3203</v>
      </c>
      <c r="C116" s="411"/>
      <c r="D116" s="410"/>
      <c r="E116" s="411"/>
      <c r="F116" s="423" t="s">
        <v>3203</v>
      </c>
      <c r="G116" s="411"/>
      <c r="H116" s="411"/>
      <c r="I116" s="410"/>
      <c r="J116" s="410"/>
      <c r="K116" s="410" t="s">
        <v>3203</v>
      </c>
      <c r="L116" s="410"/>
      <c r="O116" s="14"/>
    </row>
    <row r="117" ht="15.75" customHeight="1">
      <c r="A117" s="234" t="s">
        <v>3315</v>
      </c>
      <c r="B117" s="426" t="s">
        <v>3204</v>
      </c>
      <c r="C117" s="411"/>
      <c r="D117" s="410"/>
      <c r="E117" s="411"/>
      <c r="F117" s="423" t="s">
        <v>3203</v>
      </c>
      <c r="G117" s="411"/>
      <c r="H117" s="411"/>
      <c r="I117" s="410"/>
      <c r="J117" s="410"/>
      <c r="K117" s="410" t="s">
        <v>3204</v>
      </c>
      <c r="L117" s="410"/>
      <c r="O117" s="14"/>
    </row>
    <row r="118" ht="15.75" customHeight="1">
      <c r="A118" s="234" t="s">
        <v>3316</v>
      </c>
      <c r="B118" s="426" t="s">
        <v>3204</v>
      </c>
      <c r="C118" s="411"/>
      <c r="D118" s="410"/>
      <c r="E118" s="411"/>
      <c r="F118" s="423" t="s">
        <v>3203</v>
      </c>
      <c r="G118" s="411"/>
      <c r="H118" s="411"/>
      <c r="I118" s="410"/>
      <c r="J118" s="410"/>
      <c r="K118" s="410" t="s">
        <v>3203</v>
      </c>
      <c r="L118" s="410"/>
      <c r="O118" s="14"/>
    </row>
    <row r="119" ht="15.75" customHeight="1">
      <c r="A119" s="234" t="s">
        <v>3317</v>
      </c>
      <c r="B119" s="421" t="s">
        <v>3203</v>
      </c>
      <c r="C119" s="423" t="s">
        <v>3203</v>
      </c>
      <c r="D119" s="105"/>
      <c r="E119" s="423" t="s">
        <v>3203</v>
      </c>
      <c r="F119" s="423" t="s">
        <v>3203</v>
      </c>
      <c r="G119" s="422" t="s">
        <v>3204</v>
      </c>
      <c r="H119" s="422" t="s">
        <v>3204</v>
      </c>
      <c r="I119" s="100"/>
      <c r="J119" s="100"/>
      <c r="K119" s="100"/>
      <c r="L119" s="100" t="s">
        <v>3204</v>
      </c>
      <c r="M119" s="100"/>
      <c r="N119" s="100"/>
      <c r="O119" s="100" t="s">
        <v>3204</v>
      </c>
      <c r="P119" s="100"/>
      <c r="Q119" s="100"/>
      <c r="R119" s="100"/>
      <c r="S119" s="100"/>
      <c r="T119" s="100"/>
      <c r="U119" s="100"/>
      <c r="V119" s="100"/>
      <c r="W119" s="100"/>
      <c r="X119" s="100"/>
      <c r="Y119" s="100"/>
    </row>
    <row r="120" ht="15.75" customHeight="1">
      <c r="A120" s="234" t="s">
        <v>3318</v>
      </c>
      <c r="B120" s="421" t="s">
        <v>3203</v>
      </c>
      <c r="C120" s="423" t="s">
        <v>3203</v>
      </c>
      <c r="D120" s="105"/>
      <c r="E120" s="423" t="s">
        <v>3203</v>
      </c>
      <c r="F120" s="423" t="s">
        <v>3203</v>
      </c>
      <c r="G120" s="422" t="s">
        <v>3204</v>
      </c>
      <c r="H120" s="422" t="s">
        <v>3204</v>
      </c>
      <c r="I120" s="100"/>
      <c r="J120" s="100"/>
      <c r="K120" s="100"/>
      <c r="L120" s="100" t="s">
        <v>3204</v>
      </c>
      <c r="M120" s="100"/>
      <c r="N120" s="100"/>
      <c r="O120" s="100" t="s">
        <v>3204</v>
      </c>
      <c r="P120" s="100"/>
      <c r="Q120" s="100"/>
      <c r="R120" s="100"/>
      <c r="S120" s="100"/>
      <c r="T120" s="100"/>
      <c r="U120" s="100"/>
      <c r="V120" s="100"/>
      <c r="W120" s="100"/>
      <c r="X120" s="100"/>
      <c r="Y120" s="100"/>
    </row>
    <row r="121" ht="15.75" customHeight="1">
      <c r="A121" s="234" t="s">
        <v>3319</v>
      </c>
      <c r="B121" s="421" t="s">
        <v>3203</v>
      </c>
      <c r="C121" s="426" t="s">
        <v>3204</v>
      </c>
      <c r="D121" s="105"/>
      <c r="E121" s="426" t="s">
        <v>3204</v>
      </c>
      <c r="F121" s="423" t="s">
        <v>3203</v>
      </c>
      <c r="G121" s="422" t="s">
        <v>3204</v>
      </c>
      <c r="H121" s="422" t="s">
        <v>3204</v>
      </c>
      <c r="I121" s="100"/>
      <c r="J121" s="100"/>
      <c r="K121" s="100" t="s">
        <v>3204</v>
      </c>
      <c r="L121" s="100" t="s">
        <v>3204</v>
      </c>
      <c r="M121" s="100"/>
      <c r="N121" s="100"/>
      <c r="O121" s="100" t="s">
        <v>3204</v>
      </c>
      <c r="P121" s="100"/>
      <c r="Q121" s="100"/>
      <c r="R121" s="100"/>
      <c r="S121" s="100"/>
      <c r="T121" s="100"/>
      <c r="U121" s="100"/>
      <c r="V121" s="100"/>
      <c r="W121" s="100"/>
      <c r="X121" s="100"/>
      <c r="Y121" s="100"/>
    </row>
    <row r="122" ht="15.75" customHeight="1">
      <c r="A122" s="234" t="s">
        <v>3320</v>
      </c>
      <c r="B122" s="426" t="s">
        <v>3204</v>
      </c>
      <c r="C122" s="411"/>
      <c r="D122" s="410"/>
      <c r="E122" s="411"/>
      <c r="F122" s="423" t="s">
        <v>3203</v>
      </c>
      <c r="G122" s="411"/>
      <c r="H122" s="411"/>
      <c r="I122" s="410"/>
      <c r="J122" s="410"/>
      <c r="K122" s="410" t="s">
        <v>3204</v>
      </c>
      <c r="L122" s="410"/>
      <c r="O122" s="14"/>
    </row>
    <row r="123" ht="15.75" customHeight="1">
      <c r="A123" s="234" t="s">
        <v>3317</v>
      </c>
      <c r="B123" s="412" t="s">
        <v>3203</v>
      </c>
      <c r="C123" s="417" t="s">
        <v>3203</v>
      </c>
      <c r="D123" s="414"/>
      <c r="E123" s="417" t="s">
        <v>3203</v>
      </c>
      <c r="F123" s="417" t="s">
        <v>3203</v>
      </c>
      <c r="G123" s="415" t="s">
        <v>3204</v>
      </c>
      <c r="H123" s="415" t="s">
        <v>3204</v>
      </c>
      <c r="I123" s="410"/>
      <c r="J123" s="410"/>
      <c r="K123" s="410"/>
      <c r="L123" s="410" t="s">
        <v>3204</v>
      </c>
      <c r="O123" s="14" t="s">
        <v>3204</v>
      </c>
    </row>
    <row r="124" ht="15.75" customHeight="1">
      <c r="A124" s="234" t="s">
        <v>3318</v>
      </c>
      <c r="B124" s="412" t="s">
        <v>3203</v>
      </c>
      <c r="C124" s="417" t="s">
        <v>3203</v>
      </c>
      <c r="D124" s="414"/>
      <c r="E124" s="417" t="s">
        <v>3203</v>
      </c>
      <c r="F124" s="417" t="s">
        <v>3203</v>
      </c>
      <c r="G124" s="415" t="s">
        <v>3204</v>
      </c>
      <c r="H124" s="415" t="s">
        <v>3204</v>
      </c>
      <c r="I124" s="410"/>
      <c r="J124" s="410"/>
      <c r="K124" s="410"/>
      <c r="L124" s="410" t="s">
        <v>3204</v>
      </c>
      <c r="O124" s="14" t="s">
        <v>3204</v>
      </c>
    </row>
    <row r="125" ht="15.75" customHeight="1">
      <c r="A125" s="234" t="s">
        <v>3321</v>
      </c>
      <c r="B125" s="412" t="s">
        <v>3203</v>
      </c>
      <c r="C125" s="411"/>
      <c r="D125" s="410"/>
      <c r="E125" s="411"/>
      <c r="F125" s="415" t="s">
        <v>3204</v>
      </c>
      <c r="G125" s="411"/>
      <c r="H125" s="411"/>
      <c r="I125" s="410"/>
      <c r="J125" s="410"/>
      <c r="K125" s="410" t="s">
        <v>3203</v>
      </c>
      <c r="L125" s="410"/>
      <c r="O125" s="14"/>
    </row>
    <row r="126" ht="15.75" customHeight="1">
      <c r="A126" s="234" t="s">
        <v>3322</v>
      </c>
      <c r="B126" s="412" t="s">
        <v>3203</v>
      </c>
      <c r="C126" s="411"/>
      <c r="D126" s="410"/>
      <c r="E126" s="411"/>
      <c r="F126" s="412" t="s">
        <v>3203</v>
      </c>
      <c r="G126" s="411"/>
      <c r="H126" s="411"/>
      <c r="I126" s="410"/>
      <c r="J126" s="410"/>
      <c r="K126" s="410"/>
      <c r="L126" s="410"/>
      <c r="O126" s="14"/>
    </row>
    <row r="127" ht="15.75" customHeight="1">
      <c r="A127" s="234" t="s">
        <v>3323</v>
      </c>
      <c r="B127" s="412" t="s">
        <v>3203</v>
      </c>
      <c r="C127" s="411"/>
      <c r="D127" s="410"/>
      <c r="E127" s="411"/>
      <c r="F127" s="415" t="s">
        <v>3204</v>
      </c>
      <c r="G127" s="411"/>
      <c r="H127" s="411"/>
      <c r="I127" s="410"/>
      <c r="J127" s="410"/>
      <c r="K127" s="410"/>
      <c r="L127" s="410"/>
      <c r="O127" s="14"/>
    </row>
    <row r="128" ht="15.75" customHeight="1">
      <c r="A128" s="234" t="s">
        <v>3324</v>
      </c>
      <c r="B128" s="412" t="s">
        <v>3203</v>
      </c>
      <c r="C128" s="411"/>
      <c r="D128" s="410"/>
      <c r="E128" s="411"/>
      <c r="F128" s="415" t="s">
        <v>3204</v>
      </c>
      <c r="G128" s="411"/>
      <c r="H128" s="411"/>
      <c r="I128" s="410"/>
      <c r="J128" s="410"/>
      <c r="K128" s="410" t="s">
        <v>3204</v>
      </c>
      <c r="L128" s="410"/>
      <c r="O128" s="14"/>
    </row>
    <row r="129" ht="15.75" customHeight="1">
      <c r="A129" s="234" t="s">
        <v>3325</v>
      </c>
      <c r="B129" s="412" t="s">
        <v>3203</v>
      </c>
      <c r="C129" s="411"/>
      <c r="D129" s="410"/>
      <c r="E129" s="411"/>
      <c r="F129" s="415" t="s">
        <v>3204</v>
      </c>
      <c r="G129" s="411"/>
      <c r="H129" s="411"/>
      <c r="I129" s="410"/>
      <c r="J129" s="410"/>
      <c r="K129" s="410" t="s">
        <v>3204</v>
      </c>
      <c r="L129" s="410"/>
      <c r="O129" s="14"/>
    </row>
    <row r="130" ht="15.75" customHeight="1">
      <c r="A130" s="234" t="s">
        <v>3326</v>
      </c>
      <c r="B130" s="412" t="s">
        <v>3203</v>
      </c>
      <c r="C130" s="411"/>
      <c r="D130" s="410"/>
      <c r="E130" s="411"/>
      <c r="F130" s="411"/>
      <c r="G130" s="411"/>
      <c r="H130" s="411"/>
      <c r="I130" s="410"/>
      <c r="J130" s="410"/>
      <c r="K130" s="410" t="s">
        <v>3204</v>
      </c>
      <c r="L130" s="410"/>
      <c r="O130" s="14"/>
    </row>
    <row r="131" ht="15.75" customHeight="1">
      <c r="A131" s="234" t="s">
        <v>3327</v>
      </c>
      <c r="B131" s="412" t="s">
        <v>3203</v>
      </c>
      <c r="C131" s="411"/>
      <c r="D131" s="410"/>
      <c r="E131" s="411"/>
      <c r="F131" s="411"/>
      <c r="G131" s="411"/>
      <c r="H131" s="411"/>
      <c r="I131" s="410"/>
      <c r="J131" s="410"/>
      <c r="K131" s="410" t="s">
        <v>3203</v>
      </c>
      <c r="L131" s="410"/>
      <c r="O131" s="14"/>
    </row>
    <row r="132" ht="15.75" customHeight="1">
      <c r="A132" s="234" t="s">
        <v>3328</v>
      </c>
      <c r="B132" s="415" t="s">
        <v>3204</v>
      </c>
      <c r="C132" s="411"/>
      <c r="D132" s="410"/>
      <c r="E132" s="411"/>
      <c r="F132" s="412" t="s">
        <v>3203</v>
      </c>
      <c r="G132" s="411"/>
      <c r="H132" s="411"/>
      <c r="I132" s="410"/>
      <c r="J132" s="410"/>
      <c r="K132" s="410" t="s">
        <v>3203</v>
      </c>
      <c r="L132" s="410"/>
      <c r="O132" s="14"/>
    </row>
    <row r="133" ht="15.75" customHeight="1">
      <c r="A133" s="234" t="s">
        <v>3319</v>
      </c>
      <c r="B133" s="412" t="s">
        <v>3203</v>
      </c>
      <c r="C133" s="413" t="s">
        <v>3204</v>
      </c>
      <c r="D133" s="414"/>
      <c r="E133" s="413" t="s">
        <v>3204</v>
      </c>
      <c r="F133" s="417" t="s">
        <v>3203</v>
      </c>
      <c r="G133" s="415" t="s">
        <v>3204</v>
      </c>
      <c r="H133" s="415" t="s">
        <v>3204</v>
      </c>
      <c r="I133" s="410"/>
      <c r="J133" s="410"/>
      <c r="K133" s="410" t="s">
        <v>3204</v>
      </c>
      <c r="L133" s="410" t="s">
        <v>3204</v>
      </c>
      <c r="O133" s="14" t="s">
        <v>3204</v>
      </c>
    </row>
    <row r="134" ht="15.75" customHeight="1">
      <c r="A134" s="418" t="s">
        <v>3329</v>
      </c>
      <c r="B134" s="415" t="s">
        <v>3204</v>
      </c>
      <c r="C134" s="411"/>
      <c r="D134" s="410"/>
      <c r="E134" s="411"/>
      <c r="F134" s="412" t="s">
        <v>3203</v>
      </c>
      <c r="G134" s="411"/>
      <c r="H134" s="411"/>
      <c r="I134" s="410"/>
      <c r="J134" s="410"/>
      <c r="K134" s="410"/>
      <c r="L134" s="410"/>
      <c r="O134" s="14"/>
    </row>
    <row r="135" ht="15.75" customHeight="1">
      <c r="A135" s="418" t="s">
        <v>3330</v>
      </c>
      <c r="B135" s="415" t="s">
        <v>3204</v>
      </c>
      <c r="C135" s="411"/>
      <c r="D135" s="410"/>
      <c r="E135" s="411"/>
      <c r="F135" s="412" t="s">
        <v>3203</v>
      </c>
      <c r="G135" s="411"/>
      <c r="H135" s="411"/>
      <c r="I135" s="410"/>
      <c r="J135" s="410"/>
      <c r="K135" s="410"/>
      <c r="L135" s="410"/>
      <c r="O135" s="14"/>
    </row>
    <row r="136" ht="15.75" customHeight="1">
      <c r="A136" s="418" t="s">
        <v>3331</v>
      </c>
      <c r="B136" s="415" t="s">
        <v>3204</v>
      </c>
      <c r="C136" s="411"/>
      <c r="D136" s="410"/>
      <c r="E136" s="411"/>
      <c r="F136" s="412" t="s">
        <v>3203</v>
      </c>
      <c r="G136" s="411"/>
      <c r="H136" s="411"/>
      <c r="I136" s="410"/>
      <c r="J136" s="410"/>
      <c r="K136" s="410"/>
      <c r="L136" s="410"/>
      <c r="O136" s="14"/>
    </row>
    <row r="137" ht="15.75" customHeight="1">
      <c r="A137" s="418" t="s">
        <v>3332</v>
      </c>
      <c r="B137" s="415" t="s">
        <v>3204</v>
      </c>
      <c r="C137" s="411"/>
      <c r="D137" s="410"/>
      <c r="E137" s="411"/>
      <c r="F137" s="412" t="s">
        <v>3203</v>
      </c>
      <c r="G137" s="411"/>
      <c r="H137" s="411"/>
      <c r="I137" s="410"/>
      <c r="J137" s="410"/>
      <c r="K137" s="410"/>
      <c r="L137" s="410"/>
      <c r="O137" s="14"/>
    </row>
    <row r="138" ht="15.75" customHeight="1">
      <c r="A138" s="234"/>
      <c r="B138" s="408"/>
      <c r="C138" s="411"/>
      <c r="D138" s="410"/>
      <c r="E138" s="411"/>
      <c r="F138" s="411"/>
      <c r="G138" s="411"/>
      <c r="H138" s="411"/>
      <c r="I138" s="410"/>
      <c r="J138" s="410"/>
      <c r="K138" s="410"/>
      <c r="L138" s="410"/>
      <c r="O138" s="14"/>
    </row>
    <row r="139" ht="15.75" customHeight="1">
      <c r="A139" s="407" t="s">
        <v>3333</v>
      </c>
      <c r="B139" s="408"/>
      <c r="C139" s="411"/>
      <c r="D139" s="410"/>
      <c r="E139" s="411"/>
      <c r="F139" s="411"/>
      <c r="G139" s="411"/>
      <c r="H139" s="411"/>
      <c r="I139" s="410"/>
      <c r="J139" s="410"/>
      <c r="K139" s="410"/>
      <c r="L139" s="410"/>
      <c r="O139" s="14"/>
    </row>
    <row r="140" ht="15.75" customHeight="1">
      <c r="A140" s="234" t="s">
        <v>3334</v>
      </c>
      <c r="B140" s="412" t="s">
        <v>3203</v>
      </c>
      <c r="C140" s="415" t="s">
        <v>3204</v>
      </c>
      <c r="D140" s="414"/>
      <c r="E140" s="415" t="s">
        <v>3204</v>
      </c>
      <c r="F140" s="415" t="s">
        <v>3204</v>
      </c>
      <c r="G140" s="415" t="s">
        <v>3204</v>
      </c>
      <c r="H140" s="415" t="s">
        <v>3204</v>
      </c>
      <c r="I140" s="410"/>
      <c r="J140" s="410"/>
      <c r="K140" s="410"/>
      <c r="L140" s="410" t="s">
        <v>3204</v>
      </c>
      <c r="O140" s="14" t="s">
        <v>3204</v>
      </c>
    </row>
    <row r="141" ht="15.75" customHeight="1">
      <c r="A141" s="234" t="s">
        <v>3335</v>
      </c>
      <c r="B141" s="412" t="s">
        <v>3203</v>
      </c>
      <c r="C141" s="415"/>
      <c r="D141" s="414"/>
      <c r="E141" s="415"/>
      <c r="F141" s="415" t="s">
        <v>3204</v>
      </c>
      <c r="G141" s="415"/>
      <c r="H141" s="415"/>
      <c r="I141" s="415"/>
      <c r="J141" s="415"/>
      <c r="K141" s="415"/>
      <c r="L141" s="415"/>
      <c r="O141" s="14"/>
    </row>
    <row r="142" ht="15.75" customHeight="1">
      <c r="A142" s="234" t="s">
        <v>3336</v>
      </c>
      <c r="B142" s="412" t="s">
        <v>3203</v>
      </c>
      <c r="C142" s="415" t="s">
        <v>3204</v>
      </c>
      <c r="D142" s="414"/>
      <c r="E142" s="415" t="s">
        <v>3204</v>
      </c>
      <c r="F142" s="415" t="s">
        <v>3204</v>
      </c>
      <c r="G142" s="415" t="s">
        <v>3204</v>
      </c>
      <c r="H142" s="415" t="s">
        <v>3204</v>
      </c>
      <c r="I142" s="415" t="s">
        <v>3204</v>
      </c>
      <c r="J142" s="415" t="s">
        <v>3204</v>
      </c>
      <c r="K142" s="415" t="s">
        <v>3204</v>
      </c>
      <c r="L142" s="415" t="s">
        <v>3204</v>
      </c>
      <c r="O142" s="14" t="s">
        <v>3204</v>
      </c>
    </row>
    <row r="143" ht="15.75" customHeight="1">
      <c r="A143" s="234" t="s">
        <v>3337</v>
      </c>
      <c r="B143" s="412" t="s">
        <v>3203</v>
      </c>
      <c r="C143" s="415"/>
      <c r="D143" s="414"/>
      <c r="E143" s="415"/>
      <c r="F143" s="415" t="s">
        <v>3204</v>
      </c>
      <c r="G143" s="415"/>
      <c r="H143" s="415"/>
      <c r="I143" s="415"/>
      <c r="J143" s="415"/>
      <c r="K143" s="415"/>
      <c r="L143" s="415"/>
      <c r="O143" s="14"/>
    </row>
    <row r="144" ht="15.75" customHeight="1">
      <c r="A144" s="234" t="s">
        <v>3338</v>
      </c>
      <c r="B144" s="412" t="s">
        <v>3203</v>
      </c>
      <c r="C144" s="415"/>
      <c r="D144" s="414"/>
      <c r="E144" s="415"/>
      <c r="F144" s="412" t="s">
        <v>3203</v>
      </c>
      <c r="G144" s="415"/>
      <c r="H144" s="415"/>
      <c r="I144" s="415"/>
      <c r="J144" s="415"/>
      <c r="K144" s="415"/>
      <c r="L144" s="415"/>
      <c r="O144" s="14"/>
    </row>
    <row r="145" ht="15.75" customHeight="1">
      <c r="A145" s="234" t="s">
        <v>3339</v>
      </c>
      <c r="B145" s="412" t="s">
        <v>3203</v>
      </c>
      <c r="C145" s="415" t="s">
        <v>3204</v>
      </c>
      <c r="D145" s="414"/>
      <c r="E145" s="415" t="s">
        <v>3204</v>
      </c>
      <c r="F145" s="415" t="s">
        <v>3204</v>
      </c>
      <c r="G145" s="415" t="s">
        <v>3204</v>
      </c>
      <c r="H145" s="415" t="s">
        <v>3204</v>
      </c>
      <c r="I145" s="415" t="s">
        <v>3204</v>
      </c>
      <c r="J145" s="415" t="s">
        <v>3204</v>
      </c>
      <c r="K145" s="415" t="s">
        <v>3204</v>
      </c>
      <c r="L145" s="415" t="s">
        <v>3204</v>
      </c>
      <c r="O145" s="14" t="s">
        <v>3204</v>
      </c>
    </row>
    <row r="146" ht="15.75" customHeight="1">
      <c r="A146" s="234" t="s">
        <v>3340</v>
      </c>
      <c r="B146" s="412" t="s">
        <v>3203</v>
      </c>
      <c r="C146" s="415" t="s">
        <v>3204</v>
      </c>
      <c r="D146" s="414"/>
      <c r="E146" s="415" t="s">
        <v>3204</v>
      </c>
      <c r="F146" s="415" t="s">
        <v>3204</v>
      </c>
      <c r="G146" s="415" t="s">
        <v>3204</v>
      </c>
      <c r="H146" s="415" t="s">
        <v>3204</v>
      </c>
      <c r="I146" s="415" t="s">
        <v>3204</v>
      </c>
      <c r="J146" s="415" t="s">
        <v>3204</v>
      </c>
      <c r="K146" s="415" t="s">
        <v>3204</v>
      </c>
      <c r="L146" s="415" t="s">
        <v>3204</v>
      </c>
      <c r="O146" s="14" t="s">
        <v>3204</v>
      </c>
    </row>
    <row r="147" ht="15.75" customHeight="1">
      <c r="A147" s="234" t="s">
        <v>3341</v>
      </c>
      <c r="B147" s="415" t="s">
        <v>3204</v>
      </c>
      <c r="C147" s="411"/>
      <c r="D147" s="410"/>
      <c r="E147" s="411"/>
      <c r="F147" s="415" t="s">
        <v>3204</v>
      </c>
      <c r="G147" s="411"/>
      <c r="H147" s="411"/>
      <c r="I147" s="409"/>
      <c r="J147" s="410"/>
      <c r="K147" s="410"/>
      <c r="L147" s="410"/>
    </row>
    <row r="148" ht="15.75" customHeight="1">
      <c r="A148" s="83" t="s">
        <v>3342</v>
      </c>
      <c r="B148" s="412" t="s">
        <v>3203</v>
      </c>
      <c r="C148" s="53"/>
      <c r="D148" s="53"/>
      <c r="E148" s="53"/>
      <c r="F148" s="415" t="s">
        <v>3204</v>
      </c>
    </row>
    <row r="149" ht="15.75" customHeight="1">
      <c r="A149" s="83" t="s">
        <v>3343</v>
      </c>
      <c r="B149" s="412" t="s">
        <v>3203</v>
      </c>
      <c r="C149" s="53"/>
      <c r="D149" s="53"/>
      <c r="E149" s="53"/>
      <c r="F149" s="415" t="s">
        <v>3204</v>
      </c>
    </row>
    <row r="150" ht="15.75" customHeight="1">
      <c r="A150" s="83" t="s">
        <v>3344</v>
      </c>
      <c r="B150" s="412" t="s">
        <v>3203</v>
      </c>
      <c r="C150" s="53"/>
      <c r="D150" s="53"/>
      <c r="E150" s="53"/>
      <c r="F150" s="415" t="s">
        <v>3204</v>
      </c>
    </row>
    <row r="151" ht="15.75" customHeight="1">
      <c r="A151" s="83" t="s">
        <v>3345</v>
      </c>
      <c r="B151" s="412" t="s">
        <v>3203</v>
      </c>
      <c r="C151" s="53"/>
      <c r="D151" s="53"/>
      <c r="E151" s="53"/>
      <c r="F151" s="415" t="s">
        <v>3204</v>
      </c>
    </row>
    <row r="152" ht="15.75" customHeight="1">
      <c r="A152" s="83" t="s">
        <v>3346</v>
      </c>
      <c r="B152" s="412" t="s">
        <v>3203</v>
      </c>
      <c r="C152" s="53"/>
      <c r="D152" s="53"/>
      <c r="E152" s="53"/>
      <c r="F152" s="415" t="s">
        <v>3204</v>
      </c>
    </row>
    <row r="153" ht="15.75" customHeight="1">
      <c r="A153" s="429" t="s">
        <v>3347</v>
      </c>
      <c r="B153" s="412" t="s">
        <v>3203</v>
      </c>
      <c r="C153" s="411"/>
      <c r="D153" s="410"/>
      <c r="E153" s="411"/>
      <c r="F153" s="412" t="s">
        <v>3203</v>
      </c>
      <c r="G153" s="411"/>
      <c r="H153" s="411"/>
      <c r="I153" s="410"/>
      <c r="J153" s="410"/>
      <c r="K153" s="410"/>
      <c r="L153" s="410"/>
      <c r="O153" s="14"/>
    </row>
    <row r="154" ht="15.75" customHeight="1">
      <c r="A154" s="429" t="s">
        <v>3348</v>
      </c>
      <c r="B154" s="412" t="s">
        <v>3203</v>
      </c>
      <c r="C154" s="411"/>
      <c r="D154" s="410"/>
      <c r="E154" s="411"/>
      <c r="F154" s="412" t="s">
        <v>3203</v>
      </c>
      <c r="G154" s="411"/>
      <c r="H154" s="411"/>
      <c r="I154" s="410"/>
      <c r="J154" s="410"/>
      <c r="K154" s="410"/>
      <c r="L154" s="410"/>
      <c r="O154" s="14"/>
    </row>
    <row r="155" ht="15.75" customHeight="1">
      <c r="A155" s="234"/>
      <c r="B155" s="408"/>
      <c r="C155" s="411"/>
      <c r="D155" s="410"/>
      <c r="E155" s="411"/>
      <c r="F155" s="411"/>
      <c r="G155" s="411"/>
      <c r="H155" s="411"/>
      <c r="I155" s="410"/>
      <c r="J155" s="410"/>
      <c r="K155" s="410"/>
      <c r="L155" s="410"/>
      <c r="O155" s="14"/>
    </row>
    <row r="156" ht="15.75" customHeight="1">
      <c r="A156" s="234"/>
      <c r="B156" s="408"/>
      <c r="C156" s="411"/>
      <c r="D156" s="410"/>
      <c r="E156" s="411"/>
      <c r="F156" s="411"/>
      <c r="G156" s="411"/>
      <c r="H156" s="411"/>
      <c r="I156" s="410"/>
      <c r="J156" s="410"/>
      <c r="K156" s="410"/>
      <c r="L156" s="410"/>
      <c r="O156" s="14"/>
    </row>
    <row r="157" ht="15.75" customHeight="1">
      <c r="A157" s="407" t="s">
        <v>3349</v>
      </c>
      <c r="B157" s="408"/>
      <c r="C157" s="411"/>
      <c r="D157" s="410"/>
      <c r="E157" s="411"/>
      <c r="F157" s="411"/>
      <c r="G157" s="411"/>
      <c r="H157" s="411"/>
      <c r="I157" s="410"/>
      <c r="J157" s="410"/>
      <c r="K157" s="410"/>
      <c r="L157" s="410"/>
      <c r="O157" s="14"/>
    </row>
    <row r="158" ht="15.75" customHeight="1">
      <c r="A158" s="234" t="s">
        <v>3350</v>
      </c>
      <c r="B158" s="412" t="s">
        <v>3203</v>
      </c>
      <c r="C158" s="415"/>
      <c r="D158" s="414"/>
      <c r="E158" s="417"/>
      <c r="F158" s="417"/>
      <c r="G158" s="417"/>
      <c r="H158" s="417"/>
      <c r="I158" s="410"/>
      <c r="J158" s="410"/>
      <c r="K158" s="410"/>
      <c r="L158" s="410"/>
      <c r="O158" s="14"/>
    </row>
    <row r="159" ht="15.75" customHeight="1">
      <c r="A159" s="18" t="s">
        <v>3351</v>
      </c>
      <c r="B159" s="412" t="s">
        <v>3203</v>
      </c>
      <c r="L159" s="14" t="s">
        <v>3203</v>
      </c>
      <c r="O159" s="14" t="s">
        <v>3203</v>
      </c>
    </row>
    <row r="160" ht="15.75" customHeight="1">
      <c r="A160" s="18" t="s">
        <v>3352</v>
      </c>
      <c r="B160" s="412" t="s">
        <v>3203</v>
      </c>
      <c r="L160" s="14" t="s">
        <v>3203</v>
      </c>
      <c r="O160" s="14" t="s">
        <v>3203</v>
      </c>
    </row>
    <row r="161" ht="15.75" customHeight="1"/>
    <row r="162" ht="15.75" customHeight="1">
      <c r="A162" s="18"/>
    </row>
    <row r="163" ht="15.75" customHeight="1">
      <c r="A163" s="18"/>
    </row>
    <row r="164" ht="15.75" customHeight="1">
      <c r="A164" s="407" t="s">
        <v>3353</v>
      </c>
    </row>
    <row r="165" ht="15.75" customHeight="1">
      <c r="A165" s="234" t="s">
        <v>3354</v>
      </c>
      <c r="B165" s="412" t="s">
        <v>3203</v>
      </c>
      <c r="C165" s="415" t="s">
        <v>3204</v>
      </c>
      <c r="D165" s="414"/>
      <c r="E165" s="415" t="s">
        <v>3204</v>
      </c>
      <c r="F165" s="415" t="s">
        <v>3204</v>
      </c>
      <c r="G165" s="415" t="s">
        <v>3204</v>
      </c>
      <c r="H165" s="415" t="s">
        <v>3204</v>
      </c>
      <c r="I165" s="410"/>
      <c r="J165" s="410"/>
      <c r="K165" s="410"/>
      <c r="L165" s="410" t="s">
        <v>3204</v>
      </c>
      <c r="O165" s="14" t="s">
        <v>3204</v>
      </c>
    </row>
    <row r="166" ht="15.75" customHeight="1">
      <c r="A166" s="234" t="s">
        <v>3355</v>
      </c>
      <c r="B166" s="412" t="s">
        <v>3203</v>
      </c>
      <c r="C166" s="415" t="s">
        <v>3204</v>
      </c>
      <c r="D166" s="414"/>
      <c r="E166" s="415" t="s">
        <v>3204</v>
      </c>
      <c r="F166" s="415" t="s">
        <v>3204</v>
      </c>
      <c r="G166" s="415" t="s">
        <v>3204</v>
      </c>
      <c r="H166" s="415" t="s">
        <v>3204</v>
      </c>
      <c r="I166" s="410"/>
      <c r="J166" s="410"/>
      <c r="K166" s="410"/>
      <c r="L166" s="410" t="s">
        <v>3204</v>
      </c>
      <c r="O166" s="14" t="s">
        <v>3204</v>
      </c>
    </row>
    <row r="167" ht="15.75" customHeight="1">
      <c r="A167" s="234" t="s">
        <v>3356</v>
      </c>
      <c r="B167" s="421" t="s">
        <v>3203</v>
      </c>
      <c r="C167" s="422" t="s">
        <v>3204</v>
      </c>
      <c r="D167" s="105"/>
      <c r="E167" s="422" t="s">
        <v>3204</v>
      </c>
      <c r="F167" s="422" t="s">
        <v>3204</v>
      </c>
      <c r="G167" s="423" t="s">
        <v>3203</v>
      </c>
      <c r="H167" s="422" t="s">
        <v>3204</v>
      </c>
      <c r="I167" s="100"/>
      <c r="J167" s="100"/>
      <c r="K167" s="100"/>
      <c r="L167" s="100" t="s">
        <v>3203</v>
      </c>
      <c r="M167" s="100"/>
      <c r="N167" s="100"/>
      <c r="O167" s="100" t="s">
        <v>3203</v>
      </c>
      <c r="P167" s="100"/>
      <c r="Q167" s="100"/>
      <c r="R167" s="100"/>
      <c r="S167" s="100"/>
      <c r="T167" s="100"/>
      <c r="U167" s="100"/>
      <c r="V167" s="100"/>
      <c r="W167" s="100"/>
      <c r="X167" s="100"/>
      <c r="Y167" s="100"/>
    </row>
    <row r="168" ht="15.75" customHeight="1">
      <c r="A168" s="234" t="s">
        <v>3357</v>
      </c>
      <c r="B168" s="421" t="s">
        <v>3203</v>
      </c>
      <c r="C168" s="422" t="s">
        <v>3204</v>
      </c>
      <c r="D168" s="105"/>
      <c r="E168" s="422" t="s">
        <v>3204</v>
      </c>
      <c r="F168" s="422" t="s">
        <v>3204</v>
      </c>
      <c r="G168" s="423" t="s">
        <v>3203</v>
      </c>
      <c r="H168" s="422" t="s">
        <v>3204</v>
      </c>
      <c r="I168" s="100"/>
      <c r="J168" s="100"/>
      <c r="K168" s="100"/>
      <c r="L168" s="100" t="s">
        <v>3203</v>
      </c>
      <c r="M168" s="100"/>
      <c r="N168" s="100"/>
      <c r="O168" s="100" t="s">
        <v>3203</v>
      </c>
      <c r="P168" s="100"/>
      <c r="Q168" s="100"/>
      <c r="R168" s="100"/>
      <c r="S168" s="100"/>
      <c r="T168" s="100"/>
      <c r="U168" s="100"/>
      <c r="V168" s="100"/>
      <c r="W168" s="100"/>
      <c r="X168" s="100"/>
      <c r="Y168" s="100"/>
    </row>
    <row r="169" ht="15.75" customHeight="1">
      <c r="A169" s="18" t="s">
        <v>3358</v>
      </c>
      <c r="B169" s="412" t="s">
        <v>3203</v>
      </c>
      <c r="F169" s="415" t="s">
        <v>3204</v>
      </c>
    </row>
    <row r="170" ht="15.75" customHeight="1">
      <c r="A170" s="234" t="s">
        <v>3359</v>
      </c>
      <c r="B170" s="412" t="s">
        <v>3203</v>
      </c>
      <c r="C170" s="415" t="s">
        <v>3204</v>
      </c>
      <c r="D170" s="414"/>
      <c r="E170" s="417" t="s">
        <v>3203</v>
      </c>
      <c r="F170" s="415" t="s">
        <v>3204</v>
      </c>
      <c r="G170" s="417" t="s">
        <v>3203</v>
      </c>
      <c r="H170" s="415" t="s">
        <v>3204</v>
      </c>
      <c r="I170" s="410"/>
      <c r="J170" s="410"/>
      <c r="K170" s="410"/>
      <c r="L170" s="410" t="s">
        <v>3203</v>
      </c>
      <c r="O170" s="14" t="s">
        <v>3203</v>
      </c>
    </row>
    <row r="171" ht="15.75" customHeight="1">
      <c r="A171" s="234"/>
      <c r="B171" s="408"/>
      <c r="C171" s="411"/>
      <c r="D171" s="410"/>
      <c r="E171" s="411"/>
      <c r="F171" s="411"/>
      <c r="G171" s="411"/>
      <c r="H171" s="411"/>
      <c r="I171" s="411"/>
      <c r="J171" s="411"/>
      <c r="K171" s="411"/>
      <c r="L171" s="411"/>
    </row>
    <row r="172" ht="15.75" customHeight="1">
      <c r="A172" s="234"/>
      <c r="B172" s="408"/>
      <c r="C172" s="411"/>
      <c r="D172" s="410"/>
      <c r="E172" s="411"/>
      <c r="F172" s="411"/>
      <c r="G172" s="411"/>
      <c r="H172" s="411"/>
      <c r="I172" s="411"/>
      <c r="J172" s="411"/>
      <c r="K172" s="411"/>
      <c r="L172" s="411"/>
    </row>
    <row r="173" ht="15.75" customHeight="1">
      <c r="A173" s="234"/>
      <c r="B173" s="408"/>
      <c r="C173" s="411"/>
      <c r="D173" s="410"/>
      <c r="E173" s="411"/>
      <c r="F173" s="411"/>
      <c r="G173" s="411"/>
      <c r="H173" s="411"/>
      <c r="I173" s="411"/>
      <c r="J173" s="411"/>
      <c r="K173" s="411"/>
      <c r="L173" s="411"/>
    </row>
    <row r="174" ht="15.75" customHeight="1">
      <c r="A174" s="234" t="s">
        <v>3360</v>
      </c>
      <c r="B174" s="412" t="s">
        <v>3203</v>
      </c>
      <c r="C174" s="415" t="s">
        <v>3204</v>
      </c>
      <c r="D174" s="414"/>
      <c r="E174" s="415" t="s">
        <v>3204</v>
      </c>
      <c r="F174" s="415" t="s">
        <v>3204</v>
      </c>
      <c r="G174" s="415" t="s">
        <v>3204</v>
      </c>
      <c r="H174" s="415" t="s">
        <v>3204</v>
      </c>
      <c r="I174" s="415" t="s">
        <v>3204</v>
      </c>
      <c r="J174" s="415" t="s">
        <v>3204</v>
      </c>
      <c r="K174" s="415" t="s">
        <v>3204</v>
      </c>
      <c r="L174" s="415" t="s">
        <v>3204</v>
      </c>
      <c r="O174" s="14" t="s">
        <v>3203</v>
      </c>
    </row>
    <row r="175" ht="15.75" customHeight="1">
      <c r="A175" s="234" t="s">
        <v>3361</v>
      </c>
      <c r="B175" s="412" t="s">
        <v>3203</v>
      </c>
      <c r="C175" s="415" t="s">
        <v>3204</v>
      </c>
      <c r="D175" s="414"/>
      <c r="E175" s="415" t="s">
        <v>3204</v>
      </c>
      <c r="F175" s="415" t="s">
        <v>3204</v>
      </c>
      <c r="G175" s="415" t="s">
        <v>3204</v>
      </c>
      <c r="H175" s="415" t="s">
        <v>3204</v>
      </c>
      <c r="I175" s="415" t="s">
        <v>3204</v>
      </c>
      <c r="J175" s="415" t="s">
        <v>3204</v>
      </c>
      <c r="K175" s="415" t="s">
        <v>3204</v>
      </c>
      <c r="L175" s="415" t="s">
        <v>3204</v>
      </c>
      <c r="O175" s="14" t="s">
        <v>3203</v>
      </c>
    </row>
    <row r="176" ht="15.75" customHeight="1">
      <c r="A176" s="234" t="s">
        <v>3362</v>
      </c>
      <c r="B176" s="430" t="s">
        <v>3204</v>
      </c>
      <c r="C176" s="415" t="s">
        <v>3204</v>
      </c>
      <c r="D176" s="414"/>
      <c r="E176" s="415" t="s">
        <v>3204</v>
      </c>
      <c r="F176" s="415" t="s">
        <v>3204</v>
      </c>
      <c r="G176" s="415" t="s">
        <v>3204</v>
      </c>
      <c r="H176" s="415" t="s">
        <v>3204</v>
      </c>
      <c r="I176" s="415" t="s">
        <v>3204</v>
      </c>
      <c r="J176" s="415" t="s">
        <v>3204</v>
      </c>
      <c r="K176" s="415" t="s">
        <v>3204</v>
      </c>
      <c r="L176" s="415" t="s">
        <v>3204</v>
      </c>
      <c r="O176" s="14" t="s">
        <v>3203</v>
      </c>
    </row>
    <row r="177" ht="15.75" customHeight="1">
      <c r="A177" s="234" t="s">
        <v>3363</v>
      </c>
      <c r="B177" s="413" t="s">
        <v>3204</v>
      </c>
      <c r="C177" s="415" t="s">
        <v>3204</v>
      </c>
      <c r="D177" s="414"/>
      <c r="E177" s="417" t="s">
        <v>3203</v>
      </c>
      <c r="F177" s="415" t="s">
        <v>3204</v>
      </c>
      <c r="G177" s="415" t="s">
        <v>3204</v>
      </c>
      <c r="H177" s="415" t="s">
        <v>3204</v>
      </c>
      <c r="I177" s="410"/>
      <c r="J177" s="410"/>
      <c r="K177" s="410"/>
      <c r="L177" s="410" t="s">
        <v>3203</v>
      </c>
      <c r="O177" s="14" t="s">
        <v>3203</v>
      </c>
    </row>
    <row r="178" ht="15.75" customHeight="1">
      <c r="A178" s="234" t="s">
        <v>3364</v>
      </c>
      <c r="B178" s="412" t="s">
        <v>3203</v>
      </c>
      <c r="C178" s="415" t="s">
        <v>3204</v>
      </c>
      <c r="D178" s="105"/>
      <c r="E178" s="415" t="s">
        <v>3204</v>
      </c>
      <c r="F178" s="415" t="s">
        <v>3204</v>
      </c>
      <c r="G178" s="417" t="s">
        <v>3203</v>
      </c>
      <c r="H178" s="415" t="s">
        <v>3204</v>
      </c>
      <c r="I178" s="100"/>
      <c r="J178" s="100"/>
      <c r="K178" s="100"/>
      <c r="L178" s="100" t="s">
        <v>3203</v>
      </c>
      <c r="O178" s="14" t="s">
        <v>3203</v>
      </c>
    </row>
    <row r="179" ht="15.75" customHeight="1">
      <c r="A179" s="18" t="s">
        <v>3365</v>
      </c>
      <c r="B179" s="430" t="s">
        <v>3204</v>
      </c>
      <c r="L179" s="14" t="s">
        <v>3203</v>
      </c>
      <c r="O179" s="14" t="s">
        <v>3203</v>
      </c>
    </row>
    <row r="180" ht="15.75" customHeight="1"/>
    <row r="181" ht="15.75" customHeight="1">
      <c r="A181" s="14" t="s">
        <v>3366</v>
      </c>
      <c r="B181" s="431" t="s">
        <v>3203</v>
      </c>
    </row>
    <row r="182" ht="15.75" customHeight="1">
      <c r="A182" s="14" t="s">
        <v>3367</v>
      </c>
      <c r="B182" s="431" t="s">
        <v>3203</v>
      </c>
    </row>
    <row r="183" ht="15.75" customHeight="1">
      <c r="A183" s="18" t="s">
        <v>3368</v>
      </c>
      <c r="B183" s="431" t="s">
        <v>3203</v>
      </c>
    </row>
    <row r="184" ht="15.75" customHeight="1">
      <c r="A184" s="18" t="s">
        <v>3369</v>
      </c>
      <c r="B184" s="431" t="s">
        <v>3203</v>
      </c>
    </row>
    <row r="185" ht="15.75" customHeight="1">
      <c r="A185" s="18" t="s">
        <v>3370</v>
      </c>
      <c r="B185" s="431" t="s">
        <v>3203</v>
      </c>
    </row>
    <row r="186" ht="15.75" customHeight="1">
      <c r="A186" s="18"/>
    </row>
    <row r="187" ht="15.75" customHeight="1">
      <c r="A187" s="407" t="s">
        <v>3371</v>
      </c>
      <c r="B187" s="23"/>
      <c r="C187" s="53"/>
      <c r="D187" s="53"/>
      <c r="E187" s="53"/>
      <c r="F187" s="53"/>
    </row>
    <row r="188" ht="15.75" customHeight="1">
      <c r="A188" s="14" t="s">
        <v>3372</v>
      </c>
    </row>
    <row r="189" ht="15.75" customHeight="1">
      <c r="A189" s="14" t="s">
        <v>3373</v>
      </c>
    </row>
    <row r="190" ht="15.75" customHeight="1">
      <c r="A190" s="14" t="s">
        <v>3374</v>
      </c>
    </row>
    <row r="191" ht="15.75" customHeight="1">
      <c r="A191" s="14" t="s">
        <v>3375</v>
      </c>
    </row>
    <row r="192" ht="15.75" customHeight="1"/>
    <row r="193" ht="15.75" customHeight="1"/>
    <row r="194" ht="15.75" customHeight="1"/>
    <row r="195" ht="15.75" customHeight="1"/>
    <row r="196" ht="15.75" customHeight="1"/>
    <row r="197" ht="15.75" customHeight="1"/>
    <row r="198" ht="15.75" customHeight="1"/>
    <row r="199" ht="15.75" customHeight="1">
      <c r="A199" s="432" t="s">
        <v>3376</v>
      </c>
      <c r="B199" s="433"/>
      <c r="C199" s="434" t="s">
        <v>2244</v>
      </c>
      <c r="D199" s="435" t="s">
        <v>3377</v>
      </c>
      <c r="F199" s="14" t="s">
        <v>3378</v>
      </c>
    </row>
    <row r="200" ht="15.75" customHeight="1">
      <c r="A200" s="436" t="s">
        <v>3379</v>
      </c>
      <c r="B200" s="228"/>
      <c r="C200" s="14">
        <v>1.0</v>
      </c>
      <c r="D200" s="437" t="s">
        <v>3380</v>
      </c>
      <c r="F200" s="14" t="s">
        <v>3381</v>
      </c>
    </row>
    <row r="201" ht="15.75" customHeight="1">
      <c r="A201" s="436" t="s">
        <v>3382</v>
      </c>
      <c r="B201" s="228"/>
      <c r="F201" s="14" t="s">
        <v>3383</v>
      </c>
    </row>
    <row r="202" ht="15.75" customHeight="1">
      <c r="A202" s="18"/>
      <c r="B202" s="228"/>
      <c r="C202" s="14"/>
      <c r="D202" s="14"/>
      <c r="F202" s="14" t="s">
        <v>3384</v>
      </c>
    </row>
    <row r="203" ht="15.75" customHeight="1">
      <c r="A203" s="436" t="s">
        <v>3385</v>
      </c>
      <c r="B203" s="228"/>
      <c r="C203" s="14">
        <v>2.0</v>
      </c>
      <c r="D203" s="437" t="s">
        <v>3386</v>
      </c>
      <c r="F203" s="14" t="s">
        <v>3387</v>
      </c>
    </row>
    <row r="204" ht="15.75" customHeight="1">
      <c r="A204" s="18"/>
      <c r="B204" s="228"/>
      <c r="F204" s="14" t="s">
        <v>3388</v>
      </c>
    </row>
    <row r="205" ht="15.75" customHeight="1">
      <c r="A205" s="436" t="s">
        <v>3389</v>
      </c>
      <c r="B205" s="228"/>
      <c r="C205" s="14">
        <v>3.0</v>
      </c>
      <c r="D205" s="180" t="s">
        <v>3390</v>
      </c>
      <c r="F205" s="14" t="s">
        <v>3391</v>
      </c>
    </row>
    <row r="206" ht="15.75" customHeight="1">
      <c r="A206" s="18"/>
      <c r="B206" s="228"/>
      <c r="F206" s="14" t="s">
        <v>3392</v>
      </c>
    </row>
    <row r="207" ht="15.75" customHeight="1">
      <c r="A207" s="436" t="s">
        <v>3393</v>
      </c>
      <c r="B207" s="228"/>
      <c r="C207" s="14">
        <v>4.0</v>
      </c>
      <c r="D207" s="437" t="s">
        <v>3394</v>
      </c>
      <c r="F207" s="14" t="s">
        <v>3395</v>
      </c>
    </row>
    <row r="208" ht="15.75" customHeight="1">
      <c r="A208" s="436" t="s">
        <v>3396</v>
      </c>
      <c r="B208" s="228"/>
      <c r="F208" s="14" t="s">
        <v>3397</v>
      </c>
    </row>
    <row r="209" ht="15.75" customHeight="1">
      <c r="A209" s="18"/>
      <c r="B209" s="228"/>
    </row>
    <row r="210" ht="15.75" customHeight="1">
      <c r="A210" s="436" t="s">
        <v>3398</v>
      </c>
      <c r="B210" s="228"/>
      <c r="C210" s="14">
        <v>5.0</v>
      </c>
      <c r="D210" s="437" t="s">
        <v>3192</v>
      </c>
    </row>
    <row r="211" ht="15.75" customHeight="1">
      <c r="A211" s="436" t="s">
        <v>3399</v>
      </c>
      <c r="B211" s="228"/>
    </row>
    <row r="212" ht="15.75" customHeight="1">
      <c r="A212" s="18"/>
      <c r="B212" s="228"/>
    </row>
    <row r="213" ht="15.75" customHeight="1">
      <c r="A213" s="436" t="s">
        <v>3400</v>
      </c>
      <c r="B213" s="228"/>
      <c r="C213" s="14">
        <v>6.0</v>
      </c>
      <c r="D213" s="437" t="s">
        <v>3401</v>
      </c>
    </row>
    <row r="214" ht="15.75" customHeight="1">
      <c r="A214" s="436" t="s">
        <v>3402</v>
      </c>
      <c r="B214" s="228"/>
    </row>
    <row r="215" ht="15.75" customHeight="1">
      <c r="A215" s="18"/>
      <c r="B215" s="228"/>
    </row>
    <row r="216" ht="15.75" customHeight="1">
      <c r="A216" s="436" t="s">
        <v>3403</v>
      </c>
      <c r="B216" s="228"/>
      <c r="C216" s="14">
        <v>7.0</v>
      </c>
      <c r="D216" s="437" t="s">
        <v>3404</v>
      </c>
    </row>
    <row r="217" ht="15.75" customHeight="1">
      <c r="A217" s="436" t="s">
        <v>3405</v>
      </c>
      <c r="B217" s="228"/>
    </row>
    <row r="218" ht="15.75" customHeight="1">
      <c r="A218" s="18"/>
      <c r="B218" s="228"/>
      <c r="C218" s="14"/>
      <c r="D218" s="437"/>
    </row>
    <row r="219" ht="15.75" customHeight="1">
      <c r="A219" s="436" t="s">
        <v>3406</v>
      </c>
      <c r="B219" s="228"/>
      <c r="C219" s="14">
        <v>8.0</v>
      </c>
      <c r="D219" s="437" t="s">
        <v>3407</v>
      </c>
    </row>
    <row r="220" ht="15.75" customHeight="1">
      <c r="A220" s="436" t="s">
        <v>3408</v>
      </c>
      <c r="B220" s="228"/>
    </row>
    <row r="221" ht="15.75" customHeight="1">
      <c r="A221" s="18"/>
      <c r="B221" s="228"/>
    </row>
    <row r="222" ht="15.75" customHeight="1">
      <c r="A222" s="18"/>
      <c r="B222" s="228"/>
    </row>
    <row r="223" ht="15.75" customHeight="1">
      <c r="A223" s="18"/>
      <c r="B223" s="228"/>
    </row>
    <row r="224" ht="15.75" customHeight="1">
      <c r="A224" s="18"/>
      <c r="B224" s="228"/>
    </row>
    <row r="225" ht="15.75" customHeight="1">
      <c r="A225" s="18"/>
      <c r="B225" s="228"/>
    </row>
    <row r="226" ht="15.75" customHeight="1">
      <c r="A226" s="18"/>
      <c r="B226" s="228"/>
    </row>
    <row r="227" ht="15.75" customHeight="1">
      <c r="A227" s="18"/>
      <c r="B227" s="228"/>
    </row>
    <row r="228" ht="15.75" customHeight="1">
      <c r="A228" s="18"/>
      <c r="B228" s="228"/>
    </row>
    <row r="229" ht="15.75" customHeight="1">
      <c r="A229" s="18"/>
      <c r="B229" s="228"/>
    </row>
    <row r="230" ht="15.75" customHeight="1">
      <c r="A230" s="18"/>
      <c r="B230" s="228"/>
    </row>
    <row r="231" ht="15.75" customHeight="1">
      <c r="A231" s="18"/>
      <c r="B231" s="228"/>
    </row>
    <row r="232" ht="15.75" customHeight="1">
      <c r="A232" s="18"/>
      <c r="B232" s="228"/>
    </row>
    <row r="233" ht="15.75" customHeight="1">
      <c r="A233" s="18"/>
      <c r="B233" s="228"/>
    </row>
    <row r="234" ht="15.75" customHeight="1">
      <c r="A234" s="18"/>
      <c r="B234" s="228"/>
    </row>
    <row r="235" ht="15.75" customHeight="1">
      <c r="A235" s="18"/>
      <c r="B235" s="228"/>
    </row>
    <row r="236" ht="15.75" customHeight="1">
      <c r="A236" s="18"/>
      <c r="B236" s="228"/>
    </row>
    <row r="237" ht="15.75" customHeight="1">
      <c r="A237" s="18"/>
      <c r="B237" s="228"/>
    </row>
    <row r="238" ht="15.75" customHeight="1">
      <c r="A238" s="18"/>
      <c r="B238" s="228"/>
    </row>
    <row r="239" ht="15.75" customHeight="1">
      <c r="A239" s="18"/>
      <c r="B239" s="228"/>
    </row>
    <row r="240" ht="15.75" customHeight="1">
      <c r="A240" s="18"/>
      <c r="B240" s="228"/>
    </row>
    <row r="241" ht="15.75" customHeight="1">
      <c r="A241" s="18"/>
      <c r="B241" s="228"/>
    </row>
    <row r="242" ht="15.75" customHeight="1">
      <c r="A242" s="18"/>
      <c r="B242" s="228"/>
    </row>
    <row r="243" ht="15.75" customHeight="1">
      <c r="A243" s="18"/>
      <c r="B243" s="228"/>
    </row>
    <row r="244" ht="15.75" customHeight="1">
      <c r="A244" s="18"/>
      <c r="B244" s="228"/>
    </row>
    <row r="245" ht="15.75" customHeight="1">
      <c r="A245" s="18"/>
      <c r="B245" s="228"/>
    </row>
    <row r="246" ht="15.75" customHeight="1">
      <c r="A246" s="18"/>
      <c r="B246" s="228"/>
    </row>
    <row r="247" ht="15.75" customHeight="1">
      <c r="A247" s="18"/>
      <c r="B247" s="228"/>
    </row>
    <row r="248" ht="15.75" customHeight="1">
      <c r="A248" s="18"/>
      <c r="B248" s="228"/>
    </row>
    <row r="249" ht="15.75" customHeight="1">
      <c r="A249" s="18"/>
      <c r="B249" s="228"/>
    </row>
    <row r="250" ht="15.75" customHeight="1">
      <c r="A250" s="18"/>
      <c r="B250" s="228"/>
    </row>
    <row r="251" ht="15.75" customHeight="1">
      <c r="A251" s="18"/>
      <c r="B251" s="228"/>
    </row>
    <row r="252" ht="15.75" customHeight="1">
      <c r="A252" s="18"/>
      <c r="B252" s="228"/>
    </row>
    <row r="253" ht="15.75" customHeight="1">
      <c r="A253" s="18"/>
      <c r="B253" s="228"/>
    </row>
    <row r="254" ht="15.75" customHeight="1">
      <c r="A254" s="18"/>
      <c r="B254" s="228"/>
    </row>
    <row r="255" ht="15.75" customHeight="1">
      <c r="A255" s="18"/>
      <c r="B255" s="228"/>
    </row>
    <row r="256" ht="15.75" customHeight="1">
      <c r="A256" s="18"/>
      <c r="B256" s="228"/>
    </row>
    <row r="257" ht="15.75" customHeight="1">
      <c r="A257" s="18"/>
      <c r="B257" s="228"/>
    </row>
    <row r="258" ht="15.75" customHeight="1">
      <c r="A258" s="18"/>
      <c r="B258" s="228"/>
    </row>
    <row r="259" ht="15.75" customHeight="1">
      <c r="A259" s="18"/>
      <c r="B259" s="228"/>
    </row>
    <row r="260" ht="15.75" customHeight="1">
      <c r="A260" s="18"/>
      <c r="B260" s="228"/>
    </row>
    <row r="261" ht="15.75" customHeight="1">
      <c r="A261" s="18"/>
      <c r="B261" s="228"/>
    </row>
    <row r="262" ht="15.75" customHeight="1">
      <c r="A262" s="18"/>
      <c r="B262" s="228"/>
    </row>
    <row r="263" ht="15.75" customHeight="1">
      <c r="A263" s="18"/>
      <c r="B263" s="228"/>
    </row>
    <row r="264" ht="15.75" customHeight="1">
      <c r="A264" s="18"/>
      <c r="B264" s="228"/>
    </row>
    <row r="265" ht="15.75" customHeight="1">
      <c r="A265" s="18"/>
      <c r="B265" s="228"/>
    </row>
    <row r="266" ht="15.75" customHeight="1">
      <c r="A266" s="18"/>
      <c r="B266" s="228"/>
    </row>
    <row r="267" ht="15.75" customHeight="1">
      <c r="A267" s="18"/>
      <c r="B267" s="228"/>
    </row>
    <row r="268" ht="15.75" customHeight="1">
      <c r="A268" s="18"/>
      <c r="B268" s="228"/>
    </row>
    <row r="269" ht="15.75" customHeight="1">
      <c r="A269" s="18"/>
      <c r="B269" s="228"/>
    </row>
    <row r="270" ht="15.75" customHeight="1">
      <c r="A270" s="18"/>
      <c r="B270" s="228"/>
    </row>
    <row r="271" ht="15.75" customHeight="1">
      <c r="A271" s="18"/>
      <c r="B271" s="228"/>
    </row>
    <row r="272" ht="15.75" customHeight="1">
      <c r="A272" s="18"/>
      <c r="B272" s="228"/>
    </row>
    <row r="273" ht="15.75" customHeight="1">
      <c r="A273" s="18"/>
      <c r="B273" s="228"/>
    </row>
    <row r="274" ht="15.75" customHeight="1">
      <c r="A274" s="18"/>
      <c r="B274" s="228"/>
    </row>
    <row r="275" ht="15.75" customHeight="1">
      <c r="A275" s="18"/>
      <c r="B275" s="228"/>
    </row>
    <row r="276" ht="15.75" customHeight="1">
      <c r="A276" s="18"/>
      <c r="B276" s="228"/>
    </row>
    <row r="277" ht="15.75" customHeight="1">
      <c r="A277" s="18"/>
      <c r="B277" s="228"/>
    </row>
    <row r="278" ht="15.75" customHeight="1">
      <c r="A278" s="18"/>
      <c r="B278" s="228"/>
    </row>
    <row r="279" ht="15.75" customHeight="1">
      <c r="A279" s="18"/>
      <c r="B279" s="228"/>
    </row>
    <row r="280" ht="15.75" customHeight="1">
      <c r="A280" s="18"/>
      <c r="B280" s="228"/>
    </row>
    <row r="281" ht="15.75" customHeight="1">
      <c r="A281" s="18"/>
      <c r="B281" s="228"/>
    </row>
    <row r="282" ht="15.75" customHeight="1">
      <c r="A282" s="18"/>
      <c r="B282" s="228"/>
    </row>
    <row r="283" ht="15.75" customHeight="1">
      <c r="A283" s="18"/>
      <c r="B283" s="228"/>
    </row>
    <row r="284" ht="15.75" customHeight="1">
      <c r="A284" s="18"/>
      <c r="B284" s="228"/>
    </row>
    <row r="285" ht="15.75" customHeight="1">
      <c r="A285" s="18"/>
      <c r="B285" s="228"/>
    </row>
    <row r="286" ht="15.75" customHeight="1">
      <c r="A286" s="18"/>
      <c r="B286" s="228"/>
    </row>
    <row r="287" ht="15.75" customHeight="1">
      <c r="A287" s="18"/>
      <c r="B287" s="228"/>
    </row>
    <row r="288" ht="15.75" customHeight="1">
      <c r="A288" s="18"/>
      <c r="B288" s="228"/>
    </row>
    <row r="289" ht="15.75" customHeight="1">
      <c r="A289" s="18"/>
      <c r="B289" s="228"/>
    </row>
    <row r="290" ht="15.75" customHeight="1">
      <c r="A290" s="18"/>
      <c r="B290" s="228"/>
    </row>
    <row r="291" ht="15.75" customHeight="1">
      <c r="A291" s="18"/>
      <c r="B291" s="228"/>
    </row>
    <row r="292" ht="15.75" customHeight="1">
      <c r="A292" s="18"/>
      <c r="B292" s="228"/>
    </row>
    <row r="293" ht="15.75" customHeight="1">
      <c r="A293" s="18"/>
      <c r="B293" s="228"/>
    </row>
    <row r="294" ht="15.75" customHeight="1">
      <c r="A294" s="18"/>
      <c r="B294" s="228"/>
    </row>
    <row r="295" ht="15.75" customHeight="1">
      <c r="A295" s="18"/>
      <c r="B295" s="228"/>
    </row>
    <row r="296" ht="15.75" customHeight="1">
      <c r="A296" s="18"/>
      <c r="B296" s="228"/>
    </row>
    <row r="297" ht="15.75" customHeight="1">
      <c r="A297" s="18"/>
      <c r="B297" s="228"/>
    </row>
    <row r="298" ht="15.75" customHeight="1">
      <c r="A298" s="18"/>
      <c r="B298" s="228"/>
    </row>
    <row r="299" ht="15.75" customHeight="1">
      <c r="A299" s="18"/>
      <c r="B299" s="228"/>
    </row>
    <row r="300" ht="15.75" customHeight="1">
      <c r="A300" s="18"/>
      <c r="B300" s="228"/>
    </row>
    <row r="301" ht="15.75" customHeight="1">
      <c r="A301" s="18"/>
      <c r="B301" s="228"/>
    </row>
    <row r="302" ht="15.75" customHeight="1">
      <c r="A302" s="18"/>
      <c r="B302" s="228"/>
    </row>
    <row r="303" ht="15.75" customHeight="1">
      <c r="A303" s="18"/>
      <c r="B303" s="228"/>
    </row>
    <row r="304" ht="15.75" customHeight="1">
      <c r="A304" s="18"/>
      <c r="B304" s="228"/>
    </row>
    <row r="305" ht="15.75" customHeight="1">
      <c r="A305" s="18"/>
      <c r="B305" s="228"/>
    </row>
    <row r="306" ht="15.75" customHeight="1">
      <c r="A306" s="18"/>
      <c r="B306" s="228"/>
    </row>
    <row r="307" ht="15.75" customHeight="1">
      <c r="A307" s="18"/>
      <c r="B307" s="228"/>
    </row>
    <row r="308" ht="15.75" customHeight="1">
      <c r="A308" s="18"/>
      <c r="B308" s="228"/>
    </row>
    <row r="309" ht="15.75" customHeight="1">
      <c r="A309" s="18"/>
      <c r="B309" s="228"/>
    </row>
    <row r="310" ht="15.75" customHeight="1">
      <c r="A310" s="18"/>
      <c r="B310" s="228"/>
    </row>
    <row r="311" ht="15.75" customHeight="1">
      <c r="A311" s="18"/>
      <c r="B311" s="228"/>
    </row>
    <row r="312" ht="15.75" customHeight="1">
      <c r="A312" s="18"/>
      <c r="B312" s="228"/>
    </row>
    <row r="313" ht="15.75" customHeight="1">
      <c r="A313" s="18"/>
      <c r="B313" s="228"/>
    </row>
    <row r="314" ht="15.75" customHeight="1">
      <c r="A314" s="18"/>
      <c r="B314" s="228"/>
    </row>
    <row r="315" ht="15.75" customHeight="1">
      <c r="A315" s="18"/>
      <c r="B315" s="228"/>
    </row>
    <row r="316" ht="15.75" customHeight="1">
      <c r="A316" s="18"/>
      <c r="B316" s="228"/>
    </row>
    <row r="317" ht="15.75" customHeight="1">
      <c r="A317" s="18"/>
      <c r="B317" s="228"/>
    </row>
    <row r="318" ht="15.75" customHeight="1">
      <c r="A318" s="18"/>
      <c r="B318" s="228"/>
    </row>
    <row r="319" ht="15.75" customHeight="1">
      <c r="A319" s="18"/>
      <c r="B319" s="228"/>
    </row>
    <row r="320" ht="15.75" customHeight="1">
      <c r="A320" s="18"/>
      <c r="B320" s="228"/>
    </row>
    <row r="321" ht="15.75" customHeight="1">
      <c r="A321" s="18"/>
      <c r="B321" s="228"/>
    </row>
    <row r="322" ht="15.75" customHeight="1">
      <c r="A322" s="18"/>
      <c r="B322" s="228"/>
    </row>
    <row r="323" ht="15.75" customHeight="1">
      <c r="A323" s="18"/>
      <c r="B323" s="228"/>
    </row>
    <row r="324" ht="15.75" customHeight="1">
      <c r="A324" s="18"/>
      <c r="B324" s="228"/>
    </row>
    <row r="325" ht="15.75" customHeight="1">
      <c r="A325" s="18"/>
      <c r="B325" s="228"/>
    </row>
    <row r="326" ht="15.75" customHeight="1">
      <c r="A326" s="18"/>
      <c r="B326" s="228"/>
    </row>
    <row r="327" ht="15.75" customHeight="1">
      <c r="A327" s="18"/>
      <c r="B327" s="228"/>
    </row>
    <row r="328" ht="15.75" customHeight="1">
      <c r="A328" s="18"/>
      <c r="B328" s="228"/>
    </row>
    <row r="329" ht="15.75" customHeight="1">
      <c r="A329" s="18"/>
      <c r="B329" s="228"/>
    </row>
    <row r="330" ht="15.75" customHeight="1">
      <c r="A330" s="18"/>
      <c r="B330" s="228"/>
    </row>
    <row r="331" ht="15.75" customHeight="1">
      <c r="A331" s="18"/>
      <c r="B331" s="228"/>
    </row>
    <row r="332" ht="15.75" customHeight="1">
      <c r="A332" s="18"/>
      <c r="B332" s="228"/>
    </row>
    <row r="333" ht="15.75" customHeight="1">
      <c r="A333" s="18"/>
      <c r="B333" s="228"/>
    </row>
    <row r="334" ht="15.75" customHeight="1">
      <c r="A334" s="18"/>
      <c r="B334" s="228"/>
    </row>
    <row r="335" ht="15.75" customHeight="1">
      <c r="A335" s="18"/>
      <c r="B335" s="228"/>
    </row>
    <row r="336" ht="15.75" customHeight="1">
      <c r="A336" s="18"/>
      <c r="B336" s="228"/>
    </row>
    <row r="337" ht="15.75" customHeight="1">
      <c r="A337" s="18"/>
      <c r="B337" s="228"/>
    </row>
    <row r="338" ht="15.75" customHeight="1">
      <c r="A338" s="18"/>
      <c r="B338" s="228"/>
    </row>
    <row r="339" ht="15.75" customHeight="1">
      <c r="A339" s="18"/>
      <c r="B339" s="228"/>
    </row>
    <row r="340" ht="15.75" customHeight="1">
      <c r="A340" s="18"/>
      <c r="B340" s="228"/>
    </row>
    <row r="341" ht="15.75" customHeight="1">
      <c r="A341" s="18"/>
      <c r="B341" s="228"/>
    </row>
    <row r="342" ht="15.75" customHeight="1">
      <c r="A342" s="18"/>
      <c r="B342" s="228"/>
    </row>
    <row r="343" ht="15.75" customHeight="1">
      <c r="A343" s="18"/>
      <c r="B343" s="228"/>
    </row>
    <row r="344" ht="15.75" customHeight="1">
      <c r="A344" s="18"/>
      <c r="B344" s="228"/>
    </row>
    <row r="345" ht="15.75" customHeight="1">
      <c r="A345" s="18"/>
      <c r="B345" s="228"/>
    </row>
    <row r="346" ht="15.75" customHeight="1">
      <c r="A346" s="18"/>
      <c r="B346" s="228"/>
    </row>
    <row r="347" ht="15.75" customHeight="1">
      <c r="A347" s="18"/>
      <c r="B347" s="228"/>
    </row>
    <row r="348" ht="15.75" customHeight="1">
      <c r="A348" s="18"/>
      <c r="B348" s="228"/>
    </row>
    <row r="349" ht="15.75" customHeight="1">
      <c r="A349" s="18"/>
      <c r="B349" s="228"/>
    </row>
    <row r="350" ht="15.75" customHeight="1">
      <c r="A350" s="18"/>
      <c r="B350" s="228"/>
    </row>
    <row r="351" ht="15.75" customHeight="1">
      <c r="A351" s="18"/>
      <c r="B351" s="228"/>
    </row>
    <row r="352" ht="15.75" customHeight="1">
      <c r="A352" s="18"/>
      <c r="B352" s="228"/>
    </row>
    <row r="353" ht="15.75" customHeight="1">
      <c r="A353" s="18"/>
      <c r="B353" s="228"/>
    </row>
    <row r="354" ht="15.75" customHeight="1">
      <c r="A354" s="18"/>
      <c r="B354" s="228"/>
    </row>
    <row r="355" ht="15.75" customHeight="1">
      <c r="A355" s="18"/>
      <c r="B355" s="228"/>
    </row>
    <row r="356" ht="15.75" customHeight="1">
      <c r="A356" s="18"/>
      <c r="B356" s="228"/>
    </row>
    <row r="357" ht="15.75" customHeight="1">
      <c r="A357" s="18"/>
      <c r="B357" s="228"/>
    </row>
    <row r="358" ht="15.75" customHeight="1">
      <c r="A358" s="18"/>
      <c r="B358" s="228"/>
    </row>
    <row r="359" ht="15.75" customHeight="1">
      <c r="A359" s="18"/>
      <c r="B359" s="228"/>
    </row>
    <row r="360" ht="15.75" customHeight="1">
      <c r="A360" s="18"/>
      <c r="B360" s="228"/>
    </row>
    <row r="361" ht="15.75" customHeight="1">
      <c r="A361" s="18"/>
      <c r="B361" s="228"/>
    </row>
    <row r="362" ht="15.75" customHeight="1">
      <c r="A362" s="18"/>
      <c r="B362" s="228"/>
    </row>
    <row r="363" ht="15.75" customHeight="1">
      <c r="A363" s="18"/>
      <c r="B363" s="228"/>
    </row>
    <row r="364" ht="15.75" customHeight="1">
      <c r="A364" s="18"/>
      <c r="B364" s="228"/>
    </row>
    <row r="365" ht="15.75" customHeight="1">
      <c r="A365" s="18"/>
      <c r="B365" s="228"/>
    </row>
    <row r="366" ht="15.75" customHeight="1">
      <c r="A366" s="18"/>
      <c r="B366" s="228"/>
    </row>
    <row r="367" ht="15.75" customHeight="1">
      <c r="A367" s="18"/>
      <c r="B367" s="228"/>
    </row>
    <row r="368" ht="15.75" customHeight="1">
      <c r="A368" s="18"/>
      <c r="B368" s="228"/>
    </row>
    <row r="369" ht="15.75" customHeight="1">
      <c r="A369" s="18"/>
      <c r="B369" s="228"/>
    </row>
    <row r="370" ht="15.75" customHeight="1">
      <c r="A370" s="18"/>
      <c r="B370" s="228"/>
    </row>
    <row r="371" ht="15.75" customHeight="1">
      <c r="A371" s="18"/>
      <c r="B371" s="228"/>
    </row>
    <row r="372" ht="15.75" customHeight="1">
      <c r="A372" s="18"/>
      <c r="B372" s="228"/>
    </row>
    <row r="373" ht="15.75" customHeight="1">
      <c r="A373" s="18"/>
      <c r="B373" s="228"/>
    </row>
    <row r="374" ht="15.75" customHeight="1">
      <c r="A374" s="18"/>
      <c r="B374" s="228"/>
    </row>
    <row r="375" ht="15.75" customHeight="1">
      <c r="A375" s="18"/>
      <c r="B375" s="228"/>
    </row>
    <row r="376" ht="15.75" customHeight="1">
      <c r="A376" s="18"/>
      <c r="B376" s="228"/>
    </row>
    <row r="377" ht="15.75" customHeight="1">
      <c r="A377" s="18"/>
      <c r="B377" s="228"/>
    </row>
    <row r="378" ht="15.75" customHeight="1">
      <c r="A378" s="18"/>
      <c r="B378" s="228"/>
    </row>
    <row r="379" ht="15.75" customHeight="1">
      <c r="A379" s="18"/>
      <c r="B379" s="228"/>
    </row>
    <row r="380" ht="15.75" customHeight="1">
      <c r="A380" s="18"/>
      <c r="B380" s="228"/>
    </row>
    <row r="381" ht="15.75" customHeight="1">
      <c r="A381" s="18"/>
      <c r="B381" s="228"/>
    </row>
    <row r="382" ht="15.75" customHeight="1">
      <c r="A382" s="18"/>
      <c r="B382" s="228"/>
    </row>
    <row r="383" ht="15.75" customHeight="1">
      <c r="A383" s="18"/>
      <c r="B383" s="228"/>
    </row>
    <row r="384" ht="15.75" customHeight="1">
      <c r="A384" s="18"/>
      <c r="B384" s="228"/>
    </row>
    <row r="385" ht="15.75" customHeight="1">
      <c r="A385" s="18"/>
      <c r="B385" s="228"/>
    </row>
    <row r="386" ht="15.75" customHeight="1">
      <c r="A386" s="18"/>
      <c r="B386" s="228"/>
    </row>
    <row r="387" ht="15.75" customHeight="1">
      <c r="A387" s="18"/>
      <c r="B387" s="228"/>
    </row>
    <row r="388" ht="15.75" customHeight="1">
      <c r="A388" s="18"/>
      <c r="B388" s="228"/>
    </row>
    <row r="389" ht="15.75" customHeight="1">
      <c r="A389" s="18"/>
      <c r="B389" s="228"/>
    </row>
    <row r="390" ht="15.75" customHeight="1">
      <c r="A390" s="18"/>
      <c r="B390" s="228"/>
    </row>
    <row r="391" ht="15.75" customHeight="1">
      <c r="A391" s="18"/>
      <c r="B391" s="228"/>
    </row>
    <row r="392" ht="15.75" customHeight="1">
      <c r="A392" s="18"/>
      <c r="B392" s="228"/>
    </row>
    <row r="393" ht="15.75" customHeight="1">
      <c r="A393" s="18"/>
      <c r="B393" s="228"/>
    </row>
    <row r="394" ht="15.75" customHeight="1">
      <c r="A394" s="18"/>
      <c r="B394" s="228"/>
    </row>
    <row r="395" ht="15.75" customHeight="1">
      <c r="A395" s="18"/>
      <c r="B395" s="228"/>
    </row>
    <row r="396" ht="15.75" customHeight="1">
      <c r="A396" s="18"/>
      <c r="B396" s="228"/>
    </row>
    <row r="397" ht="15.75" customHeight="1">
      <c r="A397" s="18"/>
      <c r="B397" s="228"/>
    </row>
    <row r="398" ht="15.75" customHeight="1">
      <c r="A398" s="18"/>
      <c r="B398" s="228"/>
    </row>
    <row r="399" ht="15.75" customHeight="1">
      <c r="A399" s="18"/>
      <c r="B399" s="228"/>
    </row>
    <row r="400" ht="15.75" customHeight="1">
      <c r="A400" s="18"/>
      <c r="B400" s="228"/>
    </row>
    <row r="401" ht="15.75" customHeight="1">
      <c r="A401" s="18"/>
      <c r="B401" s="228"/>
    </row>
    <row r="402" ht="15.75" customHeight="1">
      <c r="A402" s="18"/>
      <c r="B402" s="228"/>
    </row>
    <row r="403" ht="15.75" customHeight="1">
      <c r="A403" s="18"/>
      <c r="B403" s="228"/>
    </row>
    <row r="404" ht="15.75" customHeight="1">
      <c r="A404" s="18"/>
      <c r="B404" s="228"/>
    </row>
    <row r="405" ht="15.75" customHeight="1">
      <c r="A405" s="18"/>
      <c r="B405" s="228"/>
    </row>
    <row r="406" ht="15.75" customHeight="1">
      <c r="A406" s="18"/>
      <c r="B406" s="228"/>
    </row>
    <row r="407" ht="15.75" customHeight="1">
      <c r="A407" s="18"/>
      <c r="B407" s="228"/>
    </row>
    <row r="408" ht="15.75" customHeight="1">
      <c r="A408" s="18"/>
      <c r="B408" s="228"/>
    </row>
    <row r="409" ht="15.75" customHeight="1">
      <c r="A409" s="18"/>
      <c r="B409" s="228"/>
    </row>
    <row r="410" ht="15.75" customHeight="1">
      <c r="A410" s="18"/>
      <c r="B410" s="228"/>
    </row>
    <row r="411" ht="15.75" customHeight="1">
      <c r="A411" s="18"/>
      <c r="B411" s="228"/>
    </row>
    <row r="412" ht="15.75" customHeight="1">
      <c r="A412" s="18"/>
      <c r="B412" s="228"/>
    </row>
    <row r="413" ht="15.75" customHeight="1">
      <c r="A413" s="18"/>
      <c r="B413" s="228"/>
    </row>
    <row r="414" ht="15.75" customHeight="1">
      <c r="A414" s="18"/>
      <c r="B414" s="228"/>
    </row>
    <row r="415" ht="15.75" customHeight="1">
      <c r="A415" s="18"/>
      <c r="B415" s="228"/>
    </row>
    <row r="416" ht="15.75" customHeight="1">
      <c r="A416" s="18"/>
      <c r="B416" s="228"/>
    </row>
    <row r="417" ht="15.75" customHeight="1">
      <c r="A417" s="18"/>
      <c r="B417" s="228"/>
    </row>
    <row r="418" ht="15.75" customHeight="1">
      <c r="A418" s="18"/>
      <c r="B418" s="228"/>
    </row>
    <row r="419" ht="15.75" customHeight="1">
      <c r="A419" s="18"/>
      <c r="B419" s="228"/>
    </row>
    <row r="420" ht="15.75" customHeight="1">
      <c r="A420" s="18"/>
      <c r="B420" s="228"/>
    </row>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D205"/>
  </hyperlinks>
  <drawing r:id="rId2"/>
</worksheet>
</file>